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8920" yWindow="-120" windowWidth="29040" windowHeight="15840"/>
  </bookViews>
  <sheets>
    <sheet name="Паспортизация школ 18.03.2026" sheetId="1" r:id="rId1"/>
  </sheets>
  <definedNames>
    <definedName name="_xlnm.Print_Area" localSheetId="0">'Паспортизация школ 18.03.2026'!$A$1:$N$142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6" i="1" l="1"/>
  <c r="B101" i="1"/>
  <c r="B63" i="1"/>
  <c r="B42" i="1"/>
  <c r="B16" i="1"/>
  <c r="C8" i="1"/>
  <c r="B8" i="1"/>
  <c r="B100" i="1" l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 s="1"/>
  <c r="J16" i="1" l="1"/>
  <c r="K16" i="1"/>
  <c r="L16" i="1"/>
  <c r="M16" i="1"/>
  <c r="N7" i="1" l="1"/>
  <c r="K126" i="1"/>
  <c r="L126" i="1"/>
  <c r="M126" i="1"/>
  <c r="J126" i="1"/>
  <c r="K101" i="1"/>
  <c r="L101" i="1"/>
  <c r="M101" i="1"/>
  <c r="J101" i="1"/>
  <c r="J77" i="1"/>
  <c r="K77" i="1"/>
  <c r="L77" i="1"/>
  <c r="M77" i="1"/>
  <c r="K63" i="1"/>
  <c r="L63" i="1"/>
  <c r="M63" i="1"/>
  <c r="J63" i="1"/>
  <c r="K42" i="1"/>
  <c r="L42" i="1"/>
  <c r="M42" i="1"/>
  <c r="J42" i="1"/>
  <c r="K8" i="1"/>
  <c r="L8" i="1"/>
  <c r="M8" i="1"/>
  <c r="J8" i="1"/>
  <c r="J7" i="1" l="1"/>
  <c r="M7" i="1"/>
  <c r="L7" i="1"/>
  <c r="K7" i="1"/>
  <c r="C126" i="1" l="1"/>
  <c r="D126" i="1"/>
  <c r="E126" i="1"/>
  <c r="C101" i="1" l="1"/>
  <c r="D101" i="1"/>
  <c r="E101" i="1"/>
  <c r="C77" i="1"/>
  <c r="D77" i="1"/>
  <c r="E77" i="1"/>
  <c r="C63" i="1"/>
  <c r="D63" i="1"/>
  <c r="E63" i="1"/>
  <c r="C42" i="1"/>
  <c r="D42" i="1"/>
  <c r="E42" i="1"/>
  <c r="C16" i="1"/>
  <c r="D16" i="1"/>
  <c r="E16" i="1"/>
  <c r="D8" i="1"/>
  <c r="E8" i="1"/>
  <c r="B7" i="1" l="1"/>
  <c r="E7" i="1"/>
  <c r="D7" i="1"/>
  <c r="C7" i="1"/>
</calcChain>
</file>

<file path=xl/sharedStrings.xml><?xml version="1.0" encoding="utf-8"?>
<sst xmlns="http://schemas.openxmlformats.org/spreadsheetml/2006/main" count="699" uniqueCount="184">
  <si>
    <t>Фактический адрес пищеблока</t>
  </si>
  <si>
    <t>Количество обучающихся, обеспеченных горячим питанием, (чел.)</t>
  </si>
  <si>
    <t>Форма организации питания в школе 
(самостоятельная организация питания/
аутсорсинг (КШП)</t>
  </si>
  <si>
    <r>
      <rPr>
        <sz val="11"/>
        <color theme="1"/>
        <rFont val="Times New Roman"/>
        <family val="1"/>
        <charset val="204"/>
      </rPr>
      <t xml:space="preserve">Тип пищеблока для КШП:
сырьевые/ доготовочные/буфетно-раздаточные
 </t>
    </r>
    <r>
      <rPr>
        <i/>
        <sz val="11"/>
        <color theme="1"/>
        <rFont val="Times New Roman"/>
        <family val="1"/>
        <charset val="204"/>
      </rPr>
      <t>(при выборе самостоятельного питания столбец остается пустым)</t>
    </r>
  </si>
  <si>
    <r>
      <rPr>
        <sz val="11"/>
        <color theme="1"/>
        <rFont val="Times New Roman"/>
        <family val="1"/>
        <charset val="204"/>
      </rPr>
      <t xml:space="preserve">Наименование организации,  осуществляющей аутсорсинг (КШП) 
</t>
    </r>
    <r>
      <rPr>
        <i/>
        <sz val="11"/>
        <color theme="1"/>
        <rFont val="Times New Roman"/>
        <family val="1"/>
        <charset val="204"/>
      </rPr>
      <t>(при выборе самостоятельного питания столбец остается пустым)</t>
    </r>
  </si>
  <si>
    <r>
      <rPr>
        <sz val="11"/>
        <color theme="1"/>
        <rFont val="Times New Roman"/>
        <family val="1"/>
        <charset val="204"/>
      </rPr>
      <t xml:space="preserve">ИНН организации,  осуществляющей аутсорсинг (КШП) 
</t>
    </r>
    <r>
      <rPr>
        <i/>
        <sz val="11"/>
        <color theme="1"/>
        <rFont val="Times New Roman"/>
        <family val="1"/>
        <charset val="204"/>
      </rPr>
      <t>(при выборе самостоятельного питания столбец остается пустым)</t>
    </r>
  </si>
  <si>
    <t>Минимальное количество работников предприятия общественного питания по СанПиН 1.2.3685-21, чел.</t>
  </si>
  <si>
    <t>Количество штатных единиц предприятия общественного питания по штатному расписанию, (ед.)</t>
  </si>
  <si>
    <t>Количество занятых штатных единиц  предприятия общественного питания, (ед.)</t>
  </si>
  <si>
    <t>Фактическое количество работников предприятия общественного питания, чел.</t>
  </si>
  <si>
    <t>Примечание</t>
  </si>
  <si>
    <t>1-4 класс</t>
  </si>
  <si>
    <t>5-11 класс</t>
  </si>
  <si>
    <t>одноразовое питание</t>
  </si>
  <si>
    <t>двухразовое питание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</si>
  <si>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</si>
  <si>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</si>
  <si>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</si>
  <si>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</si>
  <si>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</si>
  <si>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</si>
  <si>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</si>
  <si>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</si>
  <si>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</si>
  <si>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</si>
  <si>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</si>
  <si>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</si>
  <si>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</si>
  <si>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</si>
  <si>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Горячее питание. Паспортизация школ</t>
  </si>
  <si>
    <t>МАОУ Школа №101   450095,Республика Башкортостан, город Уфа, ул. Центральная,26</t>
  </si>
  <si>
    <t>сырьевые</t>
  </si>
  <si>
    <t>МАОУ БГ №102   450014,Республика Башкортостан, город Уфа, ул. Островского, 16</t>
  </si>
  <si>
    <t>доготовочные</t>
  </si>
  <si>
    <t xml:space="preserve">МАОУ Школа №103                    450095,
Республика Башкортостан, город Уфа, ул. Левитана, 12
</t>
  </si>
  <si>
    <t>МАОУ Школа №104 450095, Республика Башкортостан, город Уфа, ул. Таллинская,25</t>
  </si>
  <si>
    <t>МАОУ Школа №113 450095,Республика Башкортостан, город Уфа, ул. Левитана, 24</t>
  </si>
  <si>
    <t>МАОУ Лицей №123 450014, Республика Башкортостан, г. Уфа, Демский район, ул. Мусоргского, д.2а</t>
  </si>
  <si>
    <t xml:space="preserve">МАОУ Лицей №161 450050, Республика Башкортостан, г. Уфа, Демский район, ул. Исследовательская, д.26
</t>
  </si>
  <si>
    <t>аутсорсинг (КШП)</t>
  </si>
  <si>
    <t>сырьевого типа</t>
  </si>
  <si>
    <t>доготовочного типа</t>
  </si>
  <si>
    <t>буфетно-раздаточного типа</t>
  </si>
  <si>
    <t>Калининский район</t>
  </si>
  <si>
    <t>столовая, работающая на полуфабрикатах</t>
  </si>
  <si>
    <t>МАУ "ЦДДП"</t>
  </si>
  <si>
    <t>0274149764</t>
  </si>
  <si>
    <t>столовая, работающая на сырье</t>
  </si>
  <si>
    <t>буфет раздаточная</t>
  </si>
  <si>
    <t>Кировский район</t>
  </si>
  <si>
    <t>Ленинский район</t>
  </si>
  <si>
    <t xml:space="preserve">Пищеблоки сырьевого типа </t>
  </si>
  <si>
    <t xml:space="preserve">Пищеблоки доготовочного типа </t>
  </si>
  <si>
    <t>Октябрьский район</t>
  </si>
  <si>
    <t>МАОУ Школа № 17, 450099, Республика Башкортостан, г. Уфа, Октябрьский район, ул. Юрия Гагарина, д. 36, корп. 2</t>
  </si>
  <si>
    <t>МАОУ "Центр образования № 29" , 450100, Республикм Башкортостан, г. Уфа, Октябрьский район, ул.Сипайловская, д. 14</t>
  </si>
  <si>
    <t>МАОУ "Школа № 31", 450054, Республика Башкортостан, г. Уфа, Октябрьский район, ул. Рихарда Зорге, д. 50</t>
  </si>
  <si>
    <t>МАОУ "Центр образования № 40", 450083, Республика Башкортостан, г. Уфа, Октябрьский район, ул. Шафиева, д. 1</t>
  </si>
  <si>
    <t>МАОУ Школа № 49, 450071, Республика Башкортостан, г. Уфа, Октябрьский район, ул. Менделеева, д. 197, корп. 1</t>
  </si>
  <si>
    <t>МАОУ Школа № 88, 450098, Республика Башкортостан, г. Уфа, Октябрьский район, ул. Российская, д. 171, корп.1</t>
  </si>
  <si>
    <t>МАОУ "Центр образования № 89", 450054, Республика Башкортостан, г. Уфа, Октябрьский район, ул. Комсомольская, д. 113</t>
  </si>
  <si>
    <t>МАОУ Школа № 127, 450073, Республика Башкортостан, г. Уфа, ул. Юрия Гагарина, д. 26, корп.1</t>
  </si>
  <si>
    <t>МАОУ "Башкирский лицей № 136", 450073, Республика Башкортостан, г. Уфа, Октябрьский район, ул. Юрия Гагарина, д. 24, корп. 1</t>
  </si>
  <si>
    <t>МАОУ Школа № 141, 450105, Республика Башкортостан, г. Уфа, Октябрьсикй район, ул. Набережная реки Уфы, д. 51, корп. 1</t>
  </si>
  <si>
    <t>МАОУ Школа № 147, 450900, Республика Башкортостан, г. Уфа, Октябрьский район, с. Нагаево, ул. Бульвар Хасанова, д. 4</t>
  </si>
  <si>
    <t>МАОУ "Лицей № 6", 450099, Республика Башкортостан, г. Уфа, Октябрьский район, ул. Комсомольская, д. 165, корп. 2</t>
  </si>
  <si>
    <t>МАОУ Школа № 37, 450099, Республика Башкортостан, г. Уфа, Октябрьский район, ул. Юрия Гагарина, д. 15</t>
  </si>
  <si>
    <t>МАОУ "Лицей № 42", 450071, Республика Башкортостан, г. Уфа, Октябрьский район, ул. Менделеева, д. 215, корп. 3</t>
  </si>
  <si>
    <t>МАОУ "Гимназия № 47", 450059, Республика Башкортостан, г. Уфа, Октябрьский район, ул. Парковая, д. 12, корп. 1</t>
  </si>
  <si>
    <t>МАОУ "Татарская гимназия № 84", 450105, Республика Башкортостан, г. Уфа, Октябрьский район, ул. Баязита Бикбая, д. 31, корп. 1</t>
  </si>
  <si>
    <t>МАОУ "Физико-математический лицей № 93" , 450055, Республика Башкортостан, г. Уфа, Октябрьский район, ул. Российская, д. 80</t>
  </si>
  <si>
    <t>МАОУ Школа № 97, 450096, Республика Башкортостан, г. Уфа, Октябрьский район, ул. Шафиева, д. 31, корп. 2</t>
  </si>
  <si>
    <t>МАОУ Школа № 130, 450105, Республика Башкортостан, г. Уфа, Октябрьский район, ул. Юрия Гагарина, д. 50, корп. 3</t>
  </si>
  <si>
    <t>МАОУ "Лицей № 155", 450073, Республика Башкортостан, г. Уфа, Октябрьский район, ул. Н. Ковшовой, д. 10, корп. 1</t>
  </si>
  <si>
    <t>МАОУ "Центр образования № 159", 450105, Республика Башкортостан, г. Уфа, ул. Юрия Гагарина, д. 59</t>
  </si>
  <si>
    <t>МАОУ Школа № 38, 450105, Республика Башкортостан, г. Уфа, Октябрьский район, ул. Академика Королева, д. 13, корп. 1</t>
  </si>
  <si>
    <t>МАОУ "Центр образования № 114", 450098, Республика Башкортостан, г. Уфа, Октябрьский район, ул. Российская, д. 90</t>
  </si>
  <si>
    <t xml:space="preserve">Орджоникидзевский район </t>
  </si>
  <si>
    <t>доготовочное</t>
  </si>
  <si>
    <t>полного цикла</t>
  </si>
  <si>
    <t>привозное</t>
  </si>
  <si>
    <t>ГО г.Уфа</t>
  </si>
  <si>
    <t>Демский район</t>
  </si>
  <si>
    <t>МАОУ ШКОЛА № 7 Советский район г.Уфа, ул. Рихарда Зорге, 10/1</t>
  </si>
  <si>
    <t>МАОУ ШКОЛА № 8 им. И.П. Хатунцева Советский район г. Уфа, ул. Белякова, 25/1</t>
  </si>
  <si>
    <t>МАОУ Центр образования № 15 им. Р.Р. Сахабутдинова Советского района г. Уфа, ул. Н.Дмитриева, 13/1</t>
  </si>
  <si>
    <t>МАОУ Башкирская гимназия № 20 им. Ф.Х. Мустафиной Советский район г. Уфа, ул. Достоевского, 99а</t>
  </si>
  <si>
    <t>МАОУ Центр образования № 26 им. Ш.С. Сулейманова Советский район г. Уфа, ул. Подвойского, 7</t>
  </si>
  <si>
    <t>МАОУ ШКОЛА № 27 с углубленным изучением отдельных предметов Советский район г.Уфа, ул. Комсомольская, 33</t>
  </si>
  <si>
    <t>МАОУ ЛИЦЕЙ № 94 Советский район г. Уфа, ул. Губайдуллина, 27</t>
  </si>
  <si>
    <t>МАОУ Центр образования № 95 Советский район г. Уфа, ул. Ленина, 127</t>
  </si>
  <si>
    <t>МАОУ ЛИЦЕЙ № 96 Советский район г. Уфа, ул. 50-летия Октября, 7а</t>
  </si>
  <si>
    <t>МАОУ ШКОЛА № 100 им. А.А. Абдуллина Советский район г. Уфа, ул. Бабушкина, 23</t>
  </si>
  <si>
    <t>МАОУ ЛИЦЕЙ № 107 Советский район г. Уфа, ул. Харьковская, 121</t>
  </si>
  <si>
    <t>МАОУ ШКОЛА № 108 Советский район г. Уфа, ул. Менделеева, 177/3</t>
  </si>
  <si>
    <t>МАОУ ШКОЛА № 110  Советский район г. Уфа, ул. Красноводская, 13</t>
  </si>
  <si>
    <t>МАОУ ГИМНАЗИЯ № 115 Советский район г. Уфа, ул. Проспект Октября, 23/4</t>
  </si>
  <si>
    <t>МАОУ ШКОЛА № 117 им. Г.Г. Аскина Советский район г. Уфа, ул. 50 лет СССР, 10</t>
  </si>
  <si>
    <t>Советский район</t>
  </si>
  <si>
    <t>МАОУ Лицей № 1, 450015, Республика Башкортостан, г. Уфа, Ленинский район,  ул. Мустая Карима, д. 53, корп. 55</t>
  </si>
  <si>
    <t>МАОУ Башкирский лицей № 2 им. Г.Г. Ибрагимова, 450076, Республика Башкортостан, г. Уфа, Ленинский район,  ул. Гафури, д. 103а</t>
  </si>
  <si>
    <t>МАОУ Школа № 4 им. Д.С. Сергеева, 450017, Республика Башкортостан, г. Уфа, Ленинский район,  ул. Ахметова, д. 304</t>
  </si>
  <si>
    <t>МАОУ Школа № 4 им. Д.С. Сергеева, 450007, г.Уфа, ул. Защитников Отечества, 17</t>
  </si>
  <si>
    <t>МАОУ ЦО № 10 им. А.И. Хохлова, 450076, Республика Башкортостан, г.Уфа, Ленинский район, улица  Зенцова, дом 51</t>
  </si>
  <si>
    <t xml:space="preserve">МАОУ СОШ № 24, 450019, Республика Башкортостан, 
г. Уфа, Ленинский район,  ул. Кирзаводская, д. 1, корп. 3
</t>
  </si>
  <si>
    <t>МАОУ ЦО № 25, 450003, Республика Башкортостан, г. Уфа, Ленинский район,  ул. Выгонная, д. 10</t>
  </si>
  <si>
    <t xml:space="preserve">МАОУ ЦО № 35, 450076, Республика Башкортостан,
 г. Уфа, Ленинский район, ул. Гафури, д. 7
</t>
  </si>
  <si>
    <t>МАОУ Гимназия № 39 им. А.Ш. Файзуллина, 450077, Республика Башкортостан, г. Уфа, Ленинский район,  ул. Достоевского, д. 67</t>
  </si>
  <si>
    <t>МАОУ Лицей № 46 им. В.Н. Зотова, 450017, Республика Башкортостан, г. Уфа, Ленинский район,  ул. Ахметова, д. 320</t>
  </si>
  <si>
    <t>МАОУ Гимназия № 91 им. Н.А. Черных, 450076, Республика Башкортостан,  г. Уфа, Ленинский район, ул. Красина, д. 33</t>
  </si>
  <si>
    <t>МАОУ СОШ № 128 им. Н.И. Попова, 450010, Республика Башкортостан, г. Уфа, Ленинский район,  ул. Летчиков, д. 8, корп. 2</t>
  </si>
  <si>
    <t>МАОУ "Гимназия № 3"г.Уфа, ул.Пушкина, 108</t>
  </si>
  <si>
    <t>МАОУ "Лицей № 5" мл бл г.Уфа, ул.Рабкоров, 13</t>
  </si>
  <si>
    <t>МАОУ "Лицей № 5" ст бл г.Уфа, ул.Рабкоров, 13</t>
  </si>
  <si>
    <t>МАОУ Школа № 9 г.Уфа, ул.Мубарякова, 14</t>
  </si>
  <si>
    <t>МАОУ "Аксаковская гимназия № 11" г.Уфа, ул.Менделеева, 7/2</t>
  </si>
  <si>
    <t>МАОУ Школа № 14 г.Уфа, ул.Тукаева, 39</t>
  </si>
  <si>
    <t>МАОУ Школа № 18 г.Уфа, ул.Мубарякова, 20/1</t>
  </si>
  <si>
    <t>МАОУ "Школа № 19 им. Б.И.Северинова" г.Уфа, ул.Менделеева, 41</t>
  </si>
  <si>
    <t>МАОУ "Лицей № 21" г.Уфа, ул.Худайбердина, 15</t>
  </si>
  <si>
    <t>МАОУ Школа № 22 г.Уфа, ул.Степана Кувыкина, 5/2</t>
  </si>
  <si>
    <t>МАОУ Школа № 34 г.Уфа, ул.Зои Космодемьянской, 38</t>
  </si>
  <si>
    <t>МАОУ Школа № 41 г.Уфа, ул.Достоевского, 154</t>
  </si>
  <si>
    <t>МАОУ "Школа № 45" г.Уфа, ул.Пушкина, 67</t>
  </si>
  <si>
    <t>МАОУ Школа № 119 г.Уфа, ул.Степана Кувыкина, 29/1</t>
  </si>
  <si>
    <t>МАОУ Школа № 126 г.Уфа, ул.Мингажева, 107/1</t>
  </si>
  <si>
    <t>МАОУ "Лицей № 153" г.Уфа, ул.Карла Макса, 12/8</t>
  </si>
  <si>
    <t>МАОУ "Башкирская гимназия № 158 им. Мустая Карима" г.Уфа, ул.Загира Исмагилова, 1</t>
  </si>
  <si>
    <t>МАОУ "Лицей № 160" г. Уфы г.Уфа, ул.Габдуллы Амантая, 11</t>
  </si>
  <si>
    <t>МАОУ "Гимназия № 16" г.Уфа, ул.Менделеева, 146/1</t>
  </si>
  <si>
    <t>МАОУ  «Центр образования № 51 им. В.М.   Паращенко»   ГО г. Уфа РБ 450039, Республика Башкортостан, Калининский район, город Уфа, улица Валерия Лесунова дом 8 корпус 2</t>
  </si>
  <si>
    <t>МАОУ "Лицей №52"  ГО г. Уфа РБ 450061, Республика Башкортостан, г. Уфа, ул. Гончарова, 19</t>
  </si>
  <si>
    <t>МАОУ "Центр образования №53 им. И.В.  Максимча"  ГО г. Уфа РБ 450033 Республика Башкортостан г.Уфа ул.Чехова , д.1А</t>
  </si>
  <si>
    <t>МАОУ Школа № 55  ГО г. Уфа РБ 450068, Республика Башкортостан, г. Уфа, ул. Интернациональная, д. 157</t>
  </si>
  <si>
    <t>МАОУ Школа № 56 им. Г.С.  Овчинникова ГО г. Уфа РБ  450068, Республика Башкортостан, г. Уфа, Калининский район, Бульвар Плеханова, д. 7, корп. 1.</t>
  </si>
  <si>
    <t>МАОУ «Лицей № 60» им.  М. А. Ферина  ГО г. Уфа РБ 450039, Российская Федерация,
Республика Башкортостан, г. Уфа,
бульвар Тухвата Янаби, дом 59/2</t>
  </si>
  <si>
    <t>МАОУ "Лицей № 68"  ГО г. Уфа РБ 450043, Республика Башкортостан, г. Уфа, Калининский район, бульвар Тухвата Янаби, д. 49, корп. 4</t>
  </si>
  <si>
    <t xml:space="preserve"> МАОУ Школа N 70 им.  Г.М. Подденежного ГО г. Уфа РБ  450068, Республика Башкортостан, город Уфа, ул. Кольцевая, д.200, корп.1</t>
  </si>
  <si>
    <t xml:space="preserve">МАОУ «Школа № 74 им.  Героя Советского Союза Г.И. Мушникова»  ГО г. Уфа РБ  450039, Республика Башкортостан, город Уфа, улица Транспортная, дом 50, корпус 4 </t>
  </si>
  <si>
    <t>МАОУ Школа № 75  ГО г. Уфа РБ 450068, Республика Башкортостан, г. Уфа, улица Черниковская, д. 89</t>
  </si>
  <si>
    <t>МАОУ Школа № 78 им.  Героя Российской Федерации Сафронова Анатолия Александровича  ГО г. Уфа РБ  450069, Республика Башкортостан, г. Уфа, Калининский район, ул. Олимпийская, д.8</t>
  </si>
  <si>
    <t>МАОУ Школа № 87  ГО г. Уфа РБ  450112, Республика Башкортостан, г. Уфа, Калининский район,  ул. Нежинская, д. 51</t>
  </si>
  <si>
    <t>МАОУ "Гимназия №105 им.  Героя Советского Союза Н.И. Кузнецова"  ГО г. Уфа РБ  корпус №1 - 450061, Республика Башкортостан, г.Уфа, Калининский район, ул.Гончарова, д.5</t>
  </si>
  <si>
    <t>МАОУ "Гимназия №105 им.  Героя Советского Союза Н.И. Кузнецова"  ГО г. Уфа РБ корпус №2 – 450902, Республика Башкортостан, г. Уфа, Калининский район, пос. Федоровка, ул. Галечная, д. 7</t>
  </si>
  <si>
    <t>МАОУ Школа N 112  ГО г. Уфа РБ  450061, Республика Башкортостан, городской округ, город  Уфа, улица Интернациональная, дом 123</t>
  </si>
  <si>
    <t xml:space="preserve"> МАОУ Школа №118  ГО г. Уфа РБ  450068 Республика Башкортостан, городской округ город Уфа,ул.Черниковская, д.59,корпус1</t>
  </si>
  <si>
    <t>МАОУ "Гимназия № 121"  ГО г. Уфа РБ 450043, Республика Башкортостан, город Уфа, улица Транспортная, дом 34, корпус 1</t>
  </si>
  <si>
    <t xml:space="preserve"> МАОУ "Башкирская гимназия №122" ГО г. Уфа РБ  450069,РБ,Калининский район, г.Уфа,улица Стадионная, дом № 9.</t>
  </si>
  <si>
    <t xml:space="preserve"> МАОУ Школа № 131  ГО г. Уфа РБ 450069,Республика Башкортостан, г.Уфа, Калининский район, ул.Стадионная, д.11</t>
  </si>
  <si>
    <t>МАОУ Школа №137  ГО г. Уфа РБ  450028, Республика Башкоростан, город Уфа, улица Касимовская. 10/1</t>
  </si>
  <si>
    <t>МАОУ «Башкирская гимназия № 140 им.  З. Биишевой»  ГО г. Уфа РБ 450043, Республика Башкортостан, г. Уфа,  ул. Георгия Мушникова, д. 5, корп. 2</t>
  </si>
  <si>
    <t>МАОУ Школа №157 им.  С.Х. Суфьянова ГО г. Уфа РБ 450039,РБ,г.Уфа-39,ул.Георгия Мушникова д.17 к.1</t>
  </si>
  <si>
    <t xml:space="preserve">МАОУ «Гимназия № 111»  ГО г. Уфа РБ корпус №1 - 450038, Республика Башкортостан, г. Уфа, ул.Первомайская, д.83, корпус  А </t>
  </si>
  <si>
    <t>МАОУ "Лицей № 58"  ГО г. Уфа РБ  450068, Республика Башкортостан, г. Уфа, Калининский район, ул. Суворова, д. 10</t>
  </si>
  <si>
    <t xml:space="preserve"> МАОУ «Школа-интернат №3»  ГО г. Уфа РБ 450038, Республика Башкортостан г. Уфа, Калининский район, ул. Орджоникидзе, д. 4</t>
  </si>
  <si>
    <t xml:space="preserve">МАОУ Школа № 36, Таманская улица, 47, РБ, г. Уфа,
</t>
  </si>
  <si>
    <t>МАОУ "Башкирский лицей № 48", Борисоглебская улица, 17, РБ, г. Уфа,</t>
  </si>
  <si>
    <t>МАОУ Школа № 61, Кольцевая, 37</t>
  </si>
  <si>
    <t>МАОУ «Лицей № 62 имени Комарова Владимира Михайловича.», ​Ульяновых, 38,</t>
  </si>
  <si>
    <t>МАОУ «Гимназия № 64 имени В.В. Горбатко.», Российская ул., 54</t>
  </si>
  <si>
    <t>МАОУ «Татарская гимназия № 65 им. Гази Загитова.», 
Кольцевая ул., 143</t>
  </si>
  <si>
    <t>МАОУ "Центр образования № 69" как школа, ул. Даута Юлтыя, 6</t>
  </si>
  <si>
    <t>МАОУ Школа № 71, ул. Дмитрия Донского, 87</t>
  </si>
  <si>
    <t>МАОУ "Центр образования № 76" как школа, ул. Победы, 24</t>
  </si>
  <si>
    <t>МАОУ Школа № 79, Борисоглебская ул., 16</t>
  </si>
  <si>
    <t xml:space="preserve">МАОУ Школа № 80 имени А.М. Матросова, Кольцевая ул., 105
</t>
  </si>
  <si>
    <t>МАОУ "Гимназия № 82 УГНТУ", ул. Ульяновых, 13/1</t>
  </si>
  <si>
    <t>МАОУ "Инженерный лицей № 83 имени Пинского М.С. УГНТУ", ул. Матвея Пинского, 12</t>
  </si>
  <si>
    <t>МАОУ Школа № 85, ул. Кулибина, 38</t>
  </si>
  <si>
    <t>МАОУ "Гимназия № 86", ул. Конституции, 2А</t>
  </si>
  <si>
    <t>МАОУ Школа № 98 имени Н.Ф.Обухова, ул. Суворова, 35</t>
  </si>
  <si>
    <t>МАОУ Школа № 99, ул. Блюхера, 9</t>
  </si>
  <si>
    <t>МАОУ "Лицей № 106 "Содружество" им. Л.М. Павличенко", пр-кт Октября, 91</t>
  </si>
  <si>
    <t xml:space="preserve">МАОУ "Школа № 109 имени М.И.Абдуллина", Северодвинская ул., д.22 </t>
  </si>
  <si>
    <t xml:space="preserve">МАОУ Школа № 116 им. С.Х. Бикеева, 
ул. Блюхера, 25 </t>
  </si>
  <si>
    <t>МАОУ Школа № 125, Пионерская ул., 18</t>
  </si>
  <si>
    <t>МАОУ Школа № 129 им. С.И. Зорина, Вологодская ул., 64/1</t>
  </si>
  <si>
    <t>МАОУ Школа № 145, Советская ул., 54</t>
  </si>
  <si>
    <t>МАОУ Школа № 156, Адмирала Макарова, 20</t>
  </si>
  <si>
    <t>МАОУ "Центр образования № 164", г. Уфа, ул. Просвещения, 2</t>
  </si>
  <si>
    <t>Ремонт</t>
  </si>
  <si>
    <t>МБОУ "Центр образования № 163" "Новоленд", г. Уфа, ул. Майора Доставалова, 4</t>
  </si>
  <si>
    <t>0274149765</t>
  </si>
  <si>
    <t>МАОУ Школа № 23, 450097 г.Уфа, ул. Н.Дмитриева, 19/1 (Питание в ЦО №15)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</si>
</sst>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FEFE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top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3" fontId="1" fillId="4" borderId="3" xfId="0" applyNumberFormat="1" applyFont="1" applyFill="1" applyBorder="1" applyAlignment="1">
      <alignment horizontal="center" vertical="top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1" fillId="6" borderId="0" xfId="0" applyFont="1" applyFill="1" applyAlignment="1">
      <alignment vertical="top"/>
    </xf>
    <xf numFmtId="3" fontId="1" fillId="6" borderId="0" xfId="0" applyNumberFormat="1" applyFont="1" applyFill="1" applyAlignment="1">
      <alignment vertical="top"/>
    </xf>
    <xf numFmtId="1" fontId="1" fillId="6" borderId="0" xfId="0" applyNumberFormat="1" applyFont="1" applyFill="1" applyAlignment="1">
      <alignment vertical="top"/>
    </xf>
    <xf numFmtId="0" fontId="1" fillId="6" borderId="0" xfId="0" applyFont="1" applyFill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solidFill>
          <a:srgbClr val="000000"/>
        </a:solidFill>
        <a:solidFill>
          <a:srgbClr val="000000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abSelected="1" view="pageBreakPreview" zoomScale="67" zoomScaleNormal="77" zoomScaleSheetLayoutView="67" workbookViewId="0">
      <selection activeCell="Q9" sqref="Q9"/>
    </sheetView>
  </sheetViews>
  <sheetFormatPr defaultRowHeight="15" x14ac:dyDescent="0.25"/>
  <cols>
    <col min="1" max="1" width="36.85546875" style="1" customWidth="1"/>
    <col min="2" max="2" width="13" style="1" customWidth="1"/>
    <col min="3" max="3" width="12.5703125" style="1" customWidth="1"/>
    <col min="4" max="4" width="12.140625" style="1" customWidth="1"/>
    <col min="5" max="5" width="12.5703125" style="1" customWidth="1"/>
    <col min="6" max="6" width="15" style="1" customWidth="1"/>
    <col min="7" max="7" width="20.7109375" style="1" customWidth="1"/>
    <col min="8" max="8" width="19.140625" style="1" customWidth="1"/>
    <col min="9" max="9" width="18.5703125" style="1" customWidth="1"/>
    <col min="10" max="11" width="14" style="1" customWidth="1"/>
    <col min="12" max="12" width="15.85546875" style="1" customWidth="1"/>
    <col min="13" max="13" width="14.85546875" style="1" customWidth="1"/>
    <col min="14" max="14" width="14" style="1" customWidth="1"/>
    <col min="15" max="15" width="13.5703125" style="48" customWidth="1"/>
    <col min="16" max="16" width="11.5703125" style="48" customWidth="1"/>
    <col min="17" max="16384" width="9.140625" style="1"/>
  </cols>
  <sheetData>
    <row r="1" spans="1:15" x14ac:dyDescent="0.25">
      <c r="A1" s="27"/>
      <c r="B1" s="27"/>
      <c r="C1" s="27"/>
      <c r="D1" s="27"/>
      <c r="E1" s="27"/>
      <c r="F1" s="27"/>
    </row>
    <row r="2" spans="1:15" ht="24.75" customHeight="1" x14ac:dyDescent="0.25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 ht="30" customHeight="1" x14ac:dyDescent="0.25">
      <c r="A3" s="60" t="s">
        <v>0</v>
      </c>
      <c r="B3" s="61" t="s">
        <v>1</v>
      </c>
      <c r="C3" s="62"/>
      <c r="D3" s="62"/>
      <c r="E3" s="62"/>
      <c r="F3" s="62" t="s">
        <v>2</v>
      </c>
      <c r="G3" s="62" t="s">
        <v>3</v>
      </c>
      <c r="H3" s="62" t="s">
        <v>4</v>
      </c>
      <c r="I3" s="62" t="s">
        <v>5</v>
      </c>
      <c r="J3" s="62" t="s">
        <v>6</v>
      </c>
      <c r="K3" s="62" t="s">
        <v>7</v>
      </c>
      <c r="L3" s="62" t="s">
        <v>8</v>
      </c>
      <c r="M3" s="62" t="s">
        <v>9</v>
      </c>
      <c r="N3" s="62" t="s">
        <v>10</v>
      </c>
    </row>
    <row r="4" spans="1:15" x14ac:dyDescent="0.25">
      <c r="A4" s="60"/>
      <c r="B4" s="61" t="s">
        <v>11</v>
      </c>
      <c r="C4" s="62"/>
      <c r="D4" s="62" t="s">
        <v>12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5" ht="90.75" customHeight="1" x14ac:dyDescent="0.25">
      <c r="A5" s="60"/>
      <c r="B5" s="32" t="s">
        <v>13</v>
      </c>
      <c r="C5" s="2" t="s">
        <v>14</v>
      </c>
      <c r="D5" s="2" t="s">
        <v>13</v>
      </c>
      <c r="E5" s="2" t="s">
        <v>14</v>
      </c>
      <c r="F5" s="62"/>
      <c r="G5" s="62"/>
      <c r="H5" s="62"/>
      <c r="I5" s="62"/>
      <c r="J5" s="62"/>
      <c r="K5" s="62"/>
      <c r="L5" s="62"/>
      <c r="M5" s="62"/>
      <c r="N5" s="62"/>
    </row>
    <row r="6" spans="1:15" x14ac:dyDescent="0.25">
      <c r="A6" s="46" t="s">
        <v>15</v>
      </c>
      <c r="B6" s="6" t="s">
        <v>16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21</v>
      </c>
      <c r="H6" s="3" t="s">
        <v>22</v>
      </c>
      <c r="I6" s="3" t="s">
        <v>23</v>
      </c>
      <c r="J6" s="3" t="s">
        <v>24</v>
      </c>
      <c r="K6" s="3" t="s">
        <v>25</v>
      </c>
      <c r="L6" s="3" t="s">
        <v>26</v>
      </c>
      <c r="M6" s="3" t="s">
        <v>27</v>
      </c>
      <c r="N6" s="3" t="s">
        <v>28</v>
      </c>
    </row>
    <row r="7" spans="1:15" x14ac:dyDescent="0.25">
      <c r="A7" s="42" t="s">
        <v>81</v>
      </c>
      <c r="B7" s="33">
        <f>B8+B16+B42+B63+B77+B101+B126</f>
        <v>52462</v>
      </c>
      <c r="C7" s="25">
        <f>C8+C16+C42+C63+C77+C101+C126</f>
        <v>5590</v>
      </c>
      <c r="D7" s="25">
        <f>D8+D16+D42+D63+D77+D101+D126</f>
        <v>46447</v>
      </c>
      <c r="E7" s="25">
        <f>E8+E16+E42+E63+E77+E101+E126</f>
        <v>4200</v>
      </c>
      <c r="F7" s="22"/>
      <c r="G7" s="22"/>
      <c r="H7" s="22"/>
      <c r="I7" s="22" t="s">
        <v>46</v>
      </c>
      <c r="J7" s="22">
        <f t="shared" ref="J7:N7" si="0">J8+J16+J42+J63+J77+J101+J126</f>
        <v>846</v>
      </c>
      <c r="K7" s="22">
        <f t="shared" si="0"/>
        <v>846</v>
      </c>
      <c r="L7" s="22">
        <f t="shared" si="0"/>
        <v>688</v>
      </c>
      <c r="M7" s="22">
        <f t="shared" si="0"/>
        <v>638</v>
      </c>
      <c r="N7" s="22">
        <f t="shared" si="0"/>
        <v>0</v>
      </c>
      <c r="O7" s="49"/>
    </row>
    <row r="8" spans="1:15" ht="21" customHeight="1" x14ac:dyDescent="0.25">
      <c r="A8" s="9" t="s">
        <v>82</v>
      </c>
      <c r="B8" s="34">
        <f>SUM(B9:B15)</f>
        <v>4330</v>
      </c>
      <c r="C8" s="26">
        <f>SUM(C9:C15)</f>
        <v>375</v>
      </c>
      <c r="D8" s="26">
        <f t="shared" ref="D8:E8" si="1">SUM(D9:D15)</f>
        <v>4618</v>
      </c>
      <c r="E8" s="26">
        <f t="shared" si="1"/>
        <v>638</v>
      </c>
      <c r="F8" s="26"/>
      <c r="G8" s="9"/>
      <c r="H8" s="9"/>
      <c r="I8" s="9" t="s">
        <v>46</v>
      </c>
      <c r="J8" s="9">
        <f>SUM(J9:J15)</f>
        <v>72</v>
      </c>
      <c r="K8" s="9">
        <f t="shared" ref="K8:M8" si="2">SUM(K9:K15)</f>
        <v>72</v>
      </c>
      <c r="L8" s="9">
        <f t="shared" si="2"/>
        <v>62</v>
      </c>
      <c r="M8" s="9">
        <f t="shared" si="2"/>
        <v>52</v>
      </c>
      <c r="N8" s="9"/>
      <c r="O8" s="49"/>
    </row>
    <row r="9" spans="1:15" ht="47.1" customHeight="1" x14ac:dyDescent="0.25">
      <c r="A9" s="20" t="s">
        <v>30</v>
      </c>
      <c r="B9" s="17">
        <v>361</v>
      </c>
      <c r="C9" s="5">
        <v>37</v>
      </c>
      <c r="D9" s="5">
        <v>379</v>
      </c>
      <c r="E9" s="5">
        <v>118</v>
      </c>
      <c r="F9" s="5" t="s">
        <v>39</v>
      </c>
      <c r="G9" s="5" t="s">
        <v>31</v>
      </c>
      <c r="H9" s="12" t="s">
        <v>45</v>
      </c>
      <c r="I9" s="20" t="s">
        <v>46</v>
      </c>
      <c r="J9" s="5">
        <v>8</v>
      </c>
      <c r="K9" s="5">
        <v>8</v>
      </c>
      <c r="L9" s="5">
        <v>5</v>
      </c>
      <c r="M9" s="5">
        <v>4</v>
      </c>
      <c r="N9" s="5"/>
    </row>
    <row r="10" spans="1:15" ht="51" customHeight="1" x14ac:dyDescent="0.25">
      <c r="A10" s="43" t="s">
        <v>32</v>
      </c>
      <c r="B10" s="35">
        <v>575</v>
      </c>
      <c r="C10" s="7">
        <v>50</v>
      </c>
      <c r="D10" s="7">
        <v>557</v>
      </c>
      <c r="E10" s="7">
        <v>85</v>
      </c>
      <c r="F10" s="5" t="s">
        <v>39</v>
      </c>
      <c r="G10" s="7" t="s">
        <v>33</v>
      </c>
      <c r="H10" s="12" t="s">
        <v>45</v>
      </c>
      <c r="I10" s="20" t="s">
        <v>46</v>
      </c>
      <c r="J10" s="7">
        <v>9</v>
      </c>
      <c r="K10" s="7">
        <v>9</v>
      </c>
      <c r="L10" s="7">
        <v>8</v>
      </c>
      <c r="M10" s="7">
        <v>7</v>
      </c>
      <c r="N10" s="7"/>
    </row>
    <row r="11" spans="1:15" ht="69.75" customHeight="1" x14ac:dyDescent="0.25">
      <c r="A11" s="44" t="s">
        <v>34</v>
      </c>
      <c r="B11" s="35">
        <v>576</v>
      </c>
      <c r="C11" s="7">
        <v>38</v>
      </c>
      <c r="D11" s="7">
        <v>663</v>
      </c>
      <c r="E11" s="7">
        <v>46</v>
      </c>
      <c r="F11" s="5" t="s">
        <v>39</v>
      </c>
      <c r="G11" s="7" t="s">
        <v>33</v>
      </c>
      <c r="H11" s="12" t="s">
        <v>45</v>
      </c>
      <c r="I11" s="20" t="s">
        <v>46</v>
      </c>
      <c r="J11" s="7">
        <v>9</v>
      </c>
      <c r="K11" s="7">
        <v>9</v>
      </c>
      <c r="L11" s="7">
        <v>8</v>
      </c>
      <c r="M11" s="7">
        <v>8</v>
      </c>
      <c r="N11" s="7"/>
    </row>
    <row r="12" spans="1:15" ht="47.1" customHeight="1" x14ac:dyDescent="0.25">
      <c r="A12" s="20" t="s">
        <v>35</v>
      </c>
      <c r="B12" s="35">
        <v>442</v>
      </c>
      <c r="C12" s="7">
        <v>75</v>
      </c>
      <c r="D12" s="7">
        <v>502</v>
      </c>
      <c r="E12" s="7">
        <v>105</v>
      </c>
      <c r="F12" s="5" t="s">
        <v>39</v>
      </c>
      <c r="G12" s="7" t="s">
        <v>33</v>
      </c>
      <c r="H12" s="12" t="s">
        <v>45</v>
      </c>
      <c r="I12" s="20" t="s">
        <v>46</v>
      </c>
      <c r="J12" s="7">
        <v>7</v>
      </c>
      <c r="K12" s="7">
        <v>7</v>
      </c>
      <c r="L12" s="7">
        <v>6</v>
      </c>
      <c r="M12" s="7">
        <v>5</v>
      </c>
      <c r="N12" s="7"/>
    </row>
    <row r="13" spans="1:15" ht="47.1" customHeight="1" x14ac:dyDescent="0.25">
      <c r="A13" s="20" t="s">
        <v>36</v>
      </c>
      <c r="B13" s="35">
        <v>531</v>
      </c>
      <c r="C13" s="7">
        <v>53</v>
      </c>
      <c r="D13" s="7">
        <v>545</v>
      </c>
      <c r="E13" s="7">
        <v>102</v>
      </c>
      <c r="F13" s="5" t="s">
        <v>39</v>
      </c>
      <c r="G13" s="7" t="s">
        <v>31</v>
      </c>
      <c r="H13" s="12" t="s">
        <v>45</v>
      </c>
      <c r="I13" s="20" t="s">
        <v>46</v>
      </c>
      <c r="J13" s="7">
        <v>9</v>
      </c>
      <c r="K13" s="7">
        <v>9</v>
      </c>
      <c r="L13" s="7">
        <v>8</v>
      </c>
      <c r="M13" s="7">
        <v>8</v>
      </c>
      <c r="N13" s="7"/>
    </row>
    <row r="14" spans="1:15" ht="47.1" customHeight="1" x14ac:dyDescent="0.25">
      <c r="A14" s="45" t="s">
        <v>37</v>
      </c>
      <c r="B14" s="35">
        <v>623</v>
      </c>
      <c r="C14" s="7">
        <v>60</v>
      </c>
      <c r="D14" s="7">
        <v>664</v>
      </c>
      <c r="E14" s="7">
        <v>85</v>
      </c>
      <c r="F14" s="5" t="s">
        <v>39</v>
      </c>
      <c r="G14" s="7" t="s">
        <v>31</v>
      </c>
      <c r="H14" s="12" t="s">
        <v>45</v>
      </c>
      <c r="I14" s="20" t="s">
        <v>46</v>
      </c>
      <c r="J14" s="7">
        <v>15</v>
      </c>
      <c r="K14" s="7">
        <v>15</v>
      </c>
      <c r="L14" s="7">
        <v>13</v>
      </c>
      <c r="M14" s="7">
        <v>7</v>
      </c>
      <c r="N14" s="7"/>
    </row>
    <row r="15" spans="1:15" ht="82.5" customHeight="1" x14ac:dyDescent="0.25">
      <c r="A15" s="5" t="s">
        <v>38</v>
      </c>
      <c r="B15" s="35">
        <v>1222</v>
      </c>
      <c r="C15" s="7">
        <v>62</v>
      </c>
      <c r="D15" s="7">
        <v>1308</v>
      </c>
      <c r="E15" s="7">
        <v>97</v>
      </c>
      <c r="F15" s="5" t="s">
        <v>39</v>
      </c>
      <c r="G15" s="7" t="s">
        <v>31</v>
      </c>
      <c r="H15" s="12" t="s">
        <v>45</v>
      </c>
      <c r="I15" s="20" t="s">
        <v>46</v>
      </c>
      <c r="J15" s="7">
        <v>15</v>
      </c>
      <c r="K15" s="7">
        <v>15</v>
      </c>
      <c r="L15" s="7">
        <v>14</v>
      </c>
      <c r="M15" s="7">
        <v>13</v>
      </c>
      <c r="N15" s="7"/>
    </row>
    <row r="16" spans="1:15" ht="18.75" customHeight="1" x14ac:dyDescent="0.25">
      <c r="A16" s="18" t="s">
        <v>43</v>
      </c>
      <c r="B16" s="36">
        <f>SUM(B17:B41)</f>
        <v>9862</v>
      </c>
      <c r="C16" s="21">
        <f>SUM(C17:C41)</f>
        <v>692</v>
      </c>
      <c r="D16" s="21">
        <f>SUM(D17:D41)</f>
        <v>10208</v>
      </c>
      <c r="E16" s="21">
        <f>SUM(E17:E41)</f>
        <v>978</v>
      </c>
      <c r="F16" s="21"/>
      <c r="G16" s="18"/>
      <c r="H16" s="23" t="s">
        <v>45</v>
      </c>
      <c r="I16" s="28" t="s">
        <v>46</v>
      </c>
      <c r="J16" s="18">
        <f>SUM(J17:J41)</f>
        <v>157</v>
      </c>
      <c r="K16" s="18">
        <f>SUM(K17:K41)</f>
        <v>157</v>
      </c>
      <c r="L16" s="18">
        <f>SUM(L17:L41)</f>
        <v>136</v>
      </c>
      <c r="M16" s="18">
        <f>SUM(M17:M41)</f>
        <v>123</v>
      </c>
      <c r="N16" s="18"/>
      <c r="O16" s="50"/>
    </row>
    <row r="17" spans="1:14" ht="75" customHeight="1" x14ac:dyDescent="0.25">
      <c r="A17" s="5" t="s">
        <v>130</v>
      </c>
      <c r="B17" s="37">
        <v>1001</v>
      </c>
      <c r="C17" s="10">
        <v>54</v>
      </c>
      <c r="D17" s="10">
        <v>720</v>
      </c>
      <c r="E17" s="10">
        <v>75</v>
      </c>
      <c r="F17" s="5" t="s">
        <v>39</v>
      </c>
      <c r="G17" s="5" t="s">
        <v>40</v>
      </c>
      <c r="H17" s="12" t="s">
        <v>45</v>
      </c>
      <c r="I17" s="20" t="s">
        <v>46</v>
      </c>
      <c r="J17" s="7">
        <v>10</v>
      </c>
      <c r="K17" s="7">
        <v>10</v>
      </c>
      <c r="L17" s="7">
        <v>10</v>
      </c>
      <c r="M17" s="7">
        <v>10</v>
      </c>
      <c r="N17" s="7"/>
    </row>
    <row r="18" spans="1:14" ht="60" customHeight="1" x14ac:dyDescent="0.25">
      <c r="A18" s="5" t="s">
        <v>131</v>
      </c>
      <c r="B18" s="38">
        <v>348</v>
      </c>
      <c r="C18" s="11">
        <v>27</v>
      </c>
      <c r="D18" s="11">
        <v>368</v>
      </c>
      <c r="E18" s="11">
        <v>41</v>
      </c>
      <c r="F18" s="5" t="s">
        <v>39</v>
      </c>
      <c r="G18" s="5" t="s">
        <v>41</v>
      </c>
      <c r="H18" s="12" t="s">
        <v>45</v>
      </c>
      <c r="I18" s="20" t="s">
        <v>46</v>
      </c>
      <c r="J18" s="5">
        <v>8</v>
      </c>
      <c r="K18" s="7">
        <v>8</v>
      </c>
      <c r="L18" s="7">
        <v>7</v>
      </c>
      <c r="M18" s="7">
        <v>6</v>
      </c>
      <c r="N18" s="7"/>
    </row>
    <row r="19" spans="1:14" ht="71.25" customHeight="1" x14ac:dyDescent="0.25">
      <c r="A19" s="5" t="s">
        <v>132</v>
      </c>
      <c r="B19" s="38">
        <v>447</v>
      </c>
      <c r="C19" s="11">
        <v>33</v>
      </c>
      <c r="D19" s="11">
        <v>403</v>
      </c>
      <c r="E19" s="11">
        <v>46</v>
      </c>
      <c r="F19" s="5" t="s">
        <v>39</v>
      </c>
      <c r="G19" s="5" t="s">
        <v>42</v>
      </c>
      <c r="H19" s="12" t="s">
        <v>45</v>
      </c>
      <c r="I19" s="20" t="s">
        <v>46</v>
      </c>
      <c r="J19" s="7">
        <v>5</v>
      </c>
      <c r="K19" s="7">
        <v>5</v>
      </c>
      <c r="L19" s="7">
        <v>4</v>
      </c>
      <c r="M19" s="7">
        <v>4</v>
      </c>
      <c r="N19" s="7"/>
    </row>
    <row r="20" spans="1:14" ht="64.5" customHeight="1" x14ac:dyDescent="0.25">
      <c r="A20" s="5" t="s">
        <v>133</v>
      </c>
      <c r="B20" s="38">
        <v>234</v>
      </c>
      <c r="C20" s="11">
        <v>24</v>
      </c>
      <c r="D20" s="11">
        <v>262</v>
      </c>
      <c r="E20" s="11">
        <v>38</v>
      </c>
      <c r="F20" s="5" t="s">
        <v>39</v>
      </c>
      <c r="G20" s="5" t="s">
        <v>41</v>
      </c>
      <c r="H20" s="12" t="s">
        <v>45</v>
      </c>
      <c r="I20" s="20" t="s">
        <v>46</v>
      </c>
      <c r="J20" s="7">
        <v>4</v>
      </c>
      <c r="K20" s="7">
        <v>4</v>
      </c>
      <c r="L20" s="7"/>
      <c r="M20" s="7"/>
      <c r="N20" s="7"/>
    </row>
    <row r="21" spans="1:14" ht="73.5" customHeight="1" x14ac:dyDescent="0.25">
      <c r="A21" s="5" t="s">
        <v>134</v>
      </c>
      <c r="B21" s="38">
        <v>348</v>
      </c>
      <c r="C21" s="11">
        <v>29</v>
      </c>
      <c r="D21" s="11">
        <v>336</v>
      </c>
      <c r="E21" s="11">
        <v>47</v>
      </c>
      <c r="F21" s="5" t="s">
        <v>39</v>
      </c>
      <c r="G21" s="5" t="s">
        <v>41</v>
      </c>
      <c r="H21" s="12" t="s">
        <v>45</v>
      </c>
      <c r="I21" s="20" t="s">
        <v>46</v>
      </c>
      <c r="J21" s="7">
        <v>9</v>
      </c>
      <c r="K21" s="7">
        <v>9</v>
      </c>
      <c r="L21" s="7">
        <v>8</v>
      </c>
      <c r="M21" s="7">
        <v>6</v>
      </c>
      <c r="N21" s="7"/>
    </row>
    <row r="22" spans="1:14" ht="79.5" customHeight="1" x14ac:dyDescent="0.25">
      <c r="A22" s="5" t="s">
        <v>135</v>
      </c>
      <c r="B22" s="38">
        <v>545</v>
      </c>
      <c r="C22" s="11">
        <v>25</v>
      </c>
      <c r="D22" s="11">
        <v>658</v>
      </c>
      <c r="E22" s="11">
        <v>45</v>
      </c>
      <c r="F22" s="5" t="s">
        <v>39</v>
      </c>
      <c r="G22" s="5" t="s">
        <v>41</v>
      </c>
      <c r="H22" s="12" t="s">
        <v>45</v>
      </c>
      <c r="I22" s="20" t="s">
        <v>46</v>
      </c>
      <c r="J22" s="7">
        <v>7</v>
      </c>
      <c r="K22" s="7">
        <v>7</v>
      </c>
      <c r="L22" s="7">
        <v>6</v>
      </c>
      <c r="M22" s="7">
        <v>5</v>
      </c>
      <c r="N22" s="7"/>
    </row>
    <row r="23" spans="1:14" ht="60.75" customHeight="1" x14ac:dyDescent="0.25">
      <c r="A23" s="5" t="s">
        <v>136</v>
      </c>
      <c r="B23" s="38">
        <v>728</v>
      </c>
      <c r="C23" s="11">
        <v>52</v>
      </c>
      <c r="D23" s="11">
        <v>660</v>
      </c>
      <c r="E23" s="11">
        <v>53</v>
      </c>
      <c r="F23" s="5" t="s">
        <v>39</v>
      </c>
      <c r="G23" s="5" t="s">
        <v>41</v>
      </c>
      <c r="H23" s="12" t="s">
        <v>45</v>
      </c>
      <c r="I23" s="20" t="s">
        <v>46</v>
      </c>
      <c r="J23" s="7">
        <v>10</v>
      </c>
      <c r="K23" s="7">
        <v>10</v>
      </c>
      <c r="L23" s="7">
        <v>10</v>
      </c>
      <c r="M23" s="7">
        <v>7</v>
      </c>
      <c r="N23" s="7"/>
    </row>
    <row r="24" spans="1:14" ht="64.5" customHeight="1" x14ac:dyDescent="0.25">
      <c r="A24" s="5" t="s">
        <v>137</v>
      </c>
      <c r="B24" s="38">
        <v>276</v>
      </c>
      <c r="C24" s="11">
        <v>36</v>
      </c>
      <c r="D24" s="11">
        <v>270</v>
      </c>
      <c r="E24" s="11">
        <v>47</v>
      </c>
      <c r="F24" s="5" t="s">
        <v>39</v>
      </c>
      <c r="G24" s="5" t="s">
        <v>41</v>
      </c>
      <c r="H24" s="12" t="s">
        <v>45</v>
      </c>
      <c r="I24" s="20" t="s">
        <v>46</v>
      </c>
      <c r="J24" s="7">
        <v>4</v>
      </c>
      <c r="K24" s="7">
        <v>4</v>
      </c>
      <c r="L24" s="7"/>
      <c r="M24" s="7"/>
      <c r="N24" s="7"/>
    </row>
    <row r="25" spans="1:14" ht="93" customHeight="1" x14ac:dyDescent="0.25">
      <c r="A25" s="5" t="s">
        <v>138</v>
      </c>
      <c r="B25" s="38">
        <v>579</v>
      </c>
      <c r="C25" s="11">
        <v>30</v>
      </c>
      <c r="D25" s="11">
        <v>648</v>
      </c>
      <c r="E25" s="11">
        <v>46</v>
      </c>
      <c r="F25" s="5" t="s">
        <v>39</v>
      </c>
      <c r="G25" s="5" t="s">
        <v>41</v>
      </c>
      <c r="H25" s="12" t="s">
        <v>45</v>
      </c>
      <c r="I25" s="20" t="s">
        <v>46</v>
      </c>
      <c r="J25" s="7">
        <v>8</v>
      </c>
      <c r="K25" s="7">
        <v>8</v>
      </c>
      <c r="L25" s="7">
        <v>6</v>
      </c>
      <c r="M25" s="7">
        <v>6</v>
      </c>
      <c r="N25" s="7"/>
    </row>
    <row r="26" spans="1:14" ht="54" customHeight="1" x14ac:dyDescent="0.25">
      <c r="A26" s="5" t="s">
        <v>139</v>
      </c>
      <c r="B26" s="38">
        <v>171</v>
      </c>
      <c r="C26" s="11">
        <v>23</v>
      </c>
      <c r="D26" s="11">
        <v>216</v>
      </c>
      <c r="E26" s="11">
        <v>40</v>
      </c>
      <c r="F26" s="5" t="s">
        <v>39</v>
      </c>
      <c r="G26" s="5" t="s">
        <v>42</v>
      </c>
      <c r="H26" s="12" t="s">
        <v>45</v>
      </c>
      <c r="I26" s="20" t="s">
        <v>46</v>
      </c>
      <c r="J26" s="7">
        <v>5</v>
      </c>
      <c r="K26" s="7">
        <v>5</v>
      </c>
      <c r="L26" s="7">
        <v>3</v>
      </c>
      <c r="M26" s="7">
        <v>2</v>
      </c>
      <c r="N26" s="7"/>
    </row>
    <row r="27" spans="1:14" ht="88.5" customHeight="1" x14ac:dyDescent="0.25">
      <c r="A27" s="5" t="s">
        <v>140</v>
      </c>
      <c r="B27" s="38">
        <v>320</v>
      </c>
      <c r="C27" s="11">
        <v>17</v>
      </c>
      <c r="D27" s="11">
        <v>339</v>
      </c>
      <c r="E27" s="11">
        <v>39</v>
      </c>
      <c r="F27" s="5" t="s">
        <v>39</v>
      </c>
      <c r="G27" s="5" t="s">
        <v>41</v>
      </c>
      <c r="H27" s="12" t="s">
        <v>45</v>
      </c>
      <c r="I27" s="20" t="s">
        <v>46</v>
      </c>
      <c r="J27" s="7">
        <v>5</v>
      </c>
      <c r="K27" s="7">
        <v>5</v>
      </c>
      <c r="L27" s="7">
        <v>5</v>
      </c>
      <c r="M27" s="7">
        <v>5</v>
      </c>
      <c r="N27" s="7"/>
    </row>
    <row r="28" spans="1:14" ht="64.5" customHeight="1" x14ac:dyDescent="0.25">
      <c r="A28" s="5" t="s">
        <v>141</v>
      </c>
      <c r="B28" s="38">
        <v>250</v>
      </c>
      <c r="C28" s="11">
        <v>56</v>
      </c>
      <c r="D28" s="11">
        <v>283</v>
      </c>
      <c r="E28" s="11">
        <v>45</v>
      </c>
      <c r="F28" s="5" t="s">
        <v>39</v>
      </c>
      <c r="G28" s="5" t="s">
        <v>41</v>
      </c>
      <c r="H28" s="12" t="s">
        <v>45</v>
      </c>
      <c r="I28" s="20" t="s">
        <v>46</v>
      </c>
      <c r="J28" s="7">
        <v>5</v>
      </c>
      <c r="K28" s="7">
        <v>5</v>
      </c>
      <c r="L28" s="7">
        <v>4</v>
      </c>
      <c r="M28" s="7">
        <v>4</v>
      </c>
      <c r="N28" s="7"/>
    </row>
    <row r="29" spans="1:14" ht="81.75" customHeight="1" x14ac:dyDescent="0.25">
      <c r="A29" s="52" t="s">
        <v>142</v>
      </c>
      <c r="B29" s="38">
        <v>379</v>
      </c>
      <c r="C29" s="11">
        <v>22</v>
      </c>
      <c r="D29" s="11">
        <v>422</v>
      </c>
      <c r="E29" s="11">
        <v>29</v>
      </c>
      <c r="F29" s="5" t="s">
        <v>39</v>
      </c>
      <c r="G29" s="5" t="s">
        <v>40</v>
      </c>
      <c r="H29" s="12" t="s">
        <v>45</v>
      </c>
      <c r="I29" s="20" t="s">
        <v>46</v>
      </c>
      <c r="J29" s="7">
        <v>8</v>
      </c>
      <c r="K29" s="7">
        <v>8</v>
      </c>
      <c r="L29" s="7">
        <v>7</v>
      </c>
      <c r="M29" s="7">
        <v>7</v>
      </c>
      <c r="N29" s="7"/>
    </row>
    <row r="30" spans="1:14" ht="90.75" customHeight="1" x14ac:dyDescent="0.25">
      <c r="A30" s="52" t="s">
        <v>143</v>
      </c>
      <c r="B30" s="38">
        <v>255</v>
      </c>
      <c r="C30" s="11">
        <v>10</v>
      </c>
      <c r="D30" s="11">
        <v>245</v>
      </c>
      <c r="E30" s="11">
        <v>26</v>
      </c>
      <c r="F30" s="5" t="s">
        <v>39</v>
      </c>
      <c r="G30" s="5" t="s">
        <v>42</v>
      </c>
      <c r="H30" s="12" t="s">
        <v>45</v>
      </c>
      <c r="I30" s="20" t="s">
        <v>46</v>
      </c>
      <c r="J30" s="7">
        <v>5</v>
      </c>
      <c r="K30" s="7">
        <v>5</v>
      </c>
      <c r="L30" s="7">
        <v>5</v>
      </c>
      <c r="M30" s="7">
        <v>3</v>
      </c>
      <c r="N30" s="7"/>
    </row>
    <row r="31" spans="1:14" ht="62.25" customHeight="1" x14ac:dyDescent="0.25">
      <c r="A31" s="5" t="s">
        <v>144</v>
      </c>
      <c r="B31" s="38">
        <v>289</v>
      </c>
      <c r="C31" s="11">
        <v>16</v>
      </c>
      <c r="D31" s="11">
        <v>319</v>
      </c>
      <c r="E31" s="11">
        <v>36</v>
      </c>
      <c r="F31" s="5" t="s">
        <v>39</v>
      </c>
      <c r="G31" s="5" t="s">
        <v>41</v>
      </c>
      <c r="H31" s="12" t="s">
        <v>45</v>
      </c>
      <c r="I31" s="20" t="s">
        <v>46</v>
      </c>
      <c r="J31" s="7">
        <v>5</v>
      </c>
      <c r="K31" s="7">
        <v>5</v>
      </c>
      <c r="L31" s="7">
        <v>5</v>
      </c>
      <c r="M31" s="7">
        <v>5</v>
      </c>
      <c r="N31" s="7"/>
    </row>
    <row r="32" spans="1:14" ht="70.5" customHeight="1" x14ac:dyDescent="0.25">
      <c r="A32" s="5" t="s">
        <v>145</v>
      </c>
      <c r="B32" s="38">
        <v>508</v>
      </c>
      <c r="C32" s="11">
        <v>26</v>
      </c>
      <c r="D32" s="11">
        <v>534</v>
      </c>
      <c r="E32" s="11">
        <v>45</v>
      </c>
      <c r="F32" s="5" t="s">
        <v>39</v>
      </c>
      <c r="G32" s="5" t="s">
        <v>41</v>
      </c>
      <c r="H32" s="12" t="s">
        <v>45</v>
      </c>
      <c r="I32" s="20" t="s">
        <v>46</v>
      </c>
      <c r="J32" s="7">
        <v>8</v>
      </c>
      <c r="K32" s="7">
        <v>8</v>
      </c>
      <c r="L32" s="7">
        <v>8</v>
      </c>
      <c r="M32" s="7">
        <v>7</v>
      </c>
      <c r="N32" s="7"/>
    </row>
    <row r="33" spans="1:14" ht="57.75" customHeight="1" x14ac:dyDescent="0.25">
      <c r="A33" s="5" t="s">
        <v>146</v>
      </c>
      <c r="B33" s="38">
        <v>493</v>
      </c>
      <c r="C33" s="11">
        <v>23</v>
      </c>
      <c r="D33" s="11">
        <v>520</v>
      </c>
      <c r="E33" s="11">
        <v>33</v>
      </c>
      <c r="F33" s="5" t="s">
        <v>39</v>
      </c>
      <c r="G33" s="5" t="s">
        <v>41</v>
      </c>
      <c r="H33" s="12" t="s">
        <v>45</v>
      </c>
      <c r="I33" s="20" t="s">
        <v>46</v>
      </c>
      <c r="J33" s="7">
        <v>7</v>
      </c>
      <c r="K33" s="7">
        <v>7</v>
      </c>
      <c r="L33" s="7">
        <v>6</v>
      </c>
      <c r="M33" s="7">
        <v>6</v>
      </c>
      <c r="N33" s="7"/>
    </row>
    <row r="34" spans="1:14" ht="76.5" customHeight="1" x14ac:dyDescent="0.25">
      <c r="A34" s="5" t="s">
        <v>147</v>
      </c>
      <c r="B34" s="38">
        <v>135</v>
      </c>
      <c r="C34" s="11">
        <v>6</v>
      </c>
      <c r="D34" s="11">
        <v>186</v>
      </c>
      <c r="E34" s="11">
        <v>14</v>
      </c>
      <c r="F34" s="5" t="s">
        <v>39</v>
      </c>
      <c r="G34" s="5" t="s">
        <v>41</v>
      </c>
      <c r="H34" s="12" t="s">
        <v>45</v>
      </c>
      <c r="I34" s="20" t="s">
        <v>46</v>
      </c>
      <c r="J34" s="7">
        <v>3</v>
      </c>
      <c r="K34" s="7">
        <v>3</v>
      </c>
      <c r="L34" s="7">
        <v>3</v>
      </c>
      <c r="M34" s="7">
        <v>3</v>
      </c>
      <c r="N34" s="7"/>
    </row>
    <row r="35" spans="1:14" ht="61.5" customHeight="1" x14ac:dyDescent="0.25">
      <c r="A35" s="5" t="s">
        <v>148</v>
      </c>
      <c r="B35" s="38">
        <v>234</v>
      </c>
      <c r="C35" s="11">
        <v>32</v>
      </c>
      <c r="D35" s="11">
        <v>355</v>
      </c>
      <c r="E35" s="11">
        <v>37</v>
      </c>
      <c r="F35" s="5" t="s">
        <v>39</v>
      </c>
      <c r="G35" s="5" t="s">
        <v>40</v>
      </c>
      <c r="H35" s="12" t="s">
        <v>45</v>
      </c>
      <c r="I35" s="20" t="s">
        <v>46</v>
      </c>
      <c r="J35" s="7">
        <v>4</v>
      </c>
      <c r="K35" s="7">
        <v>4</v>
      </c>
      <c r="L35" s="7">
        <v>3</v>
      </c>
      <c r="M35" s="7">
        <v>3</v>
      </c>
      <c r="N35" s="7"/>
    </row>
    <row r="36" spans="1:14" ht="47.1" customHeight="1" x14ac:dyDescent="0.25">
      <c r="A36" s="5" t="s">
        <v>149</v>
      </c>
      <c r="B36" s="38">
        <v>416</v>
      </c>
      <c r="C36" s="11">
        <v>30</v>
      </c>
      <c r="D36" s="11">
        <v>381</v>
      </c>
      <c r="E36" s="11">
        <v>44</v>
      </c>
      <c r="F36" s="5" t="s">
        <v>39</v>
      </c>
      <c r="G36" s="5" t="s">
        <v>40</v>
      </c>
      <c r="H36" s="12" t="s">
        <v>45</v>
      </c>
      <c r="I36" s="20" t="s">
        <v>46</v>
      </c>
      <c r="J36" s="7">
        <v>6</v>
      </c>
      <c r="K36" s="7">
        <v>6</v>
      </c>
      <c r="L36" s="7">
        <v>6</v>
      </c>
      <c r="M36" s="7">
        <v>6</v>
      </c>
      <c r="N36" s="7"/>
    </row>
    <row r="37" spans="1:14" ht="75.75" customHeight="1" x14ac:dyDescent="0.25">
      <c r="A37" s="5" t="s">
        <v>150</v>
      </c>
      <c r="B37" s="38">
        <v>360</v>
      </c>
      <c r="C37" s="11">
        <v>29</v>
      </c>
      <c r="D37" s="11">
        <v>332</v>
      </c>
      <c r="E37" s="11">
        <v>35</v>
      </c>
      <c r="F37" s="5" t="s">
        <v>39</v>
      </c>
      <c r="G37" s="5" t="s">
        <v>40</v>
      </c>
      <c r="H37" s="12" t="s">
        <v>45</v>
      </c>
      <c r="I37" s="20" t="s">
        <v>46</v>
      </c>
      <c r="J37" s="7">
        <v>5</v>
      </c>
      <c r="K37" s="7">
        <v>5</v>
      </c>
      <c r="L37" s="7">
        <v>5</v>
      </c>
      <c r="M37" s="7">
        <v>5</v>
      </c>
      <c r="N37" s="7"/>
    </row>
    <row r="38" spans="1:14" ht="66" customHeight="1" x14ac:dyDescent="0.25">
      <c r="A38" s="5" t="s">
        <v>151</v>
      </c>
      <c r="B38" s="38">
        <v>579</v>
      </c>
      <c r="C38" s="11">
        <v>16</v>
      </c>
      <c r="D38" s="11">
        <v>641</v>
      </c>
      <c r="E38" s="11">
        <v>38</v>
      </c>
      <c r="F38" s="5" t="s">
        <v>39</v>
      </c>
      <c r="G38" s="5" t="s">
        <v>40</v>
      </c>
      <c r="H38" s="12" t="s">
        <v>45</v>
      </c>
      <c r="I38" s="20" t="s">
        <v>46</v>
      </c>
      <c r="J38" s="7">
        <v>6</v>
      </c>
      <c r="K38" s="7">
        <v>6</v>
      </c>
      <c r="L38" s="7">
        <v>6</v>
      </c>
      <c r="M38" s="7">
        <v>4</v>
      </c>
      <c r="N38" s="7"/>
    </row>
    <row r="39" spans="1:14" ht="61.5" customHeight="1" x14ac:dyDescent="0.25">
      <c r="A39" s="5" t="s">
        <v>152</v>
      </c>
      <c r="B39" s="38">
        <v>411</v>
      </c>
      <c r="C39" s="11">
        <v>48</v>
      </c>
      <c r="D39" s="11">
        <v>431</v>
      </c>
      <c r="E39" s="11">
        <v>40</v>
      </c>
      <c r="F39" s="5" t="s">
        <v>39</v>
      </c>
      <c r="G39" s="5" t="s">
        <v>41</v>
      </c>
      <c r="H39" s="12" t="s">
        <v>45</v>
      </c>
      <c r="I39" s="20" t="s">
        <v>46</v>
      </c>
      <c r="J39" s="7">
        <v>5</v>
      </c>
      <c r="K39" s="7">
        <v>5</v>
      </c>
      <c r="L39" s="7">
        <v>5</v>
      </c>
      <c r="M39" s="7">
        <v>5</v>
      </c>
      <c r="N39" s="7"/>
    </row>
    <row r="40" spans="1:14" ht="59.25" customHeight="1" x14ac:dyDescent="0.25">
      <c r="A40" s="5" t="s">
        <v>153</v>
      </c>
      <c r="B40" s="38">
        <v>477</v>
      </c>
      <c r="C40" s="11">
        <v>28</v>
      </c>
      <c r="D40" s="11">
        <v>534</v>
      </c>
      <c r="E40" s="11">
        <v>39</v>
      </c>
      <c r="F40" s="5" t="s">
        <v>39</v>
      </c>
      <c r="G40" s="5" t="s">
        <v>41</v>
      </c>
      <c r="H40" s="12" t="s">
        <v>45</v>
      </c>
      <c r="I40" s="20" t="s">
        <v>46</v>
      </c>
      <c r="J40" s="7">
        <v>9</v>
      </c>
      <c r="K40" s="7">
        <v>9</v>
      </c>
      <c r="L40" s="7">
        <v>8</v>
      </c>
      <c r="M40" s="7">
        <v>8</v>
      </c>
      <c r="N40" s="7"/>
    </row>
    <row r="41" spans="1:14" ht="64.5" customHeight="1" x14ac:dyDescent="0.25">
      <c r="A41" s="5" t="s">
        <v>154</v>
      </c>
      <c r="B41" s="38">
        <v>79</v>
      </c>
      <c r="C41" s="11"/>
      <c r="D41" s="11">
        <v>145</v>
      </c>
      <c r="E41" s="11"/>
      <c r="F41" s="5" t="s">
        <v>39</v>
      </c>
      <c r="G41" s="5" t="s">
        <v>41</v>
      </c>
      <c r="H41" s="12" t="s">
        <v>45</v>
      </c>
      <c r="I41" s="20" t="s">
        <v>46</v>
      </c>
      <c r="J41" s="7">
        <v>6</v>
      </c>
      <c r="K41" s="7">
        <v>6</v>
      </c>
      <c r="L41" s="7">
        <v>6</v>
      </c>
      <c r="M41" s="7">
        <v>6</v>
      </c>
      <c r="N41" s="7"/>
    </row>
    <row r="42" spans="1:14" ht="18.75" customHeight="1" x14ac:dyDescent="0.25">
      <c r="A42" s="18" t="s">
        <v>49</v>
      </c>
      <c r="B42" s="19">
        <f>SUM(B43:B62)</f>
        <v>8851</v>
      </c>
      <c r="C42" s="18">
        <f t="shared" ref="C42:E42" si="3">SUM(C43:C62)</f>
        <v>461</v>
      </c>
      <c r="D42" s="18">
        <f t="shared" si="3"/>
        <v>10342</v>
      </c>
      <c r="E42" s="18">
        <f t="shared" si="3"/>
        <v>700</v>
      </c>
      <c r="F42" s="18"/>
      <c r="G42" s="18"/>
      <c r="H42" s="23" t="s">
        <v>45</v>
      </c>
      <c r="I42" s="28" t="s">
        <v>46</v>
      </c>
      <c r="J42" s="18">
        <f>SUM(J43:J62)</f>
        <v>129</v>
      </c>
      <c r="K42" s="18">
        <f t="shared" ref="K42:M42" si="4">SUM(K43:K62)</f>
        <v>129</v>
      </c>
      <c r="L42" s="18">
        <f t="shared" si="4"/>
        <v>101</v>
      </c>
      <c r="M42" s="18">
        <f t="shared" si="4"/>
        <v>91</v>
      </c>
      <c r="N42" s="18"/>
    </row>
    <row r="43" spans="1:14" ht="60.75" customHeight="1" x14ac:dyDescent="0.25">
      <c r="A43" s="5" t="s">
        <v>111</v>
      </c>
      <c r="B43" s="17">
        <v>828</v>
      </c>
      <c r="C43" s="5">
        <v>20</v>
      </c>
      <c r="D43" s="5">
        <v>1333</v>
      </c>
      <c r="E43" s="7">
        <v>27</v>
      </c>
      <c r="F43" s="5" t="s">
        <v>39</v>
      </c>
      <c r="G43" s="5" t="s">
        <v>44</v>
      </c>
      <c r="H43" s="12" t="s">
        <v>45</v>
      </c>
      <c r="I43" s="20" t="s">
        <v>46</v>
      </c>
      <c r="J43" s="5">
        <v>7</v>
      </c>
      <c r="K43" s="7">
        <v>7</v>
      </c>
      <c r="L43" s="7">
        <v>7</v>
      </c>
      <c r="M43" s="7">
        <v>6</v>
      </c>
      <c r="N43" s="7"/>
    </row>
    <row r="44" spans="1:14" ht="47.1" customHeight="1" x14ac:dyDescent="0.25">
      <c r="A44" s="52" t="s">
        <v>112</v>
      </c>
      <c r="B44" s="35">
        <v>693</v>
      </c>
      <c r="C44" s="7">
        <v>49</v>
      </c>
      <c r="D44" s="7">
        <v>0</v>
      </c>
      <c r="E44" s="47">
        <v>0</v>
      </c>
      <c r="F44" s="5" t="s">
        <v>39</v>
      </c>
      <c r="G44" s="5" t="s">
        <v>44</v>
      </c>
      <c r="H44" s="12" t="s">
        <v>45</v>
      </c>
      <c r="I44" s="20" t="s">
        <v>46</v>
      </c>
      <c r="J44" s="7">
        <v>8</v>
      </c>
      <c r="K44" s="7">
        <v>8</v>
      </c>
      <c r="L44" s="7">
        <v>7</v>
      </c>
      <c r="M44" s="7">
        <v>6</v>
      </c>
      <c r="N44" s="7"/>
    </row>
    <row r="45" spans="1:14" ht="47.1" customHeight="1" x14ac:dyDescent="0.25">
      <c r="A45" s="52" t="s">
        <v>113</v>
      </c>
      <c r="B45" s="35">
        <v>0</v>
      </c>
      <c r="C45" s="7">
        <v>0</v>
      </c>
      <c r="D45" s="7">
        <v>955</v>
      </c>
      <c r="E45" s="7">
        <v>52</v>
      </c>
      <c r="F45" s="5" t="s">
        <v>39</v>
      </c>
      <c r="G45" s="5" t="s">
        <v>44</v>
      </c>
      <c r="H45" s="12" t="s">
        <v>45</v>
      </c>
      <c r="I45" s="20" t="s">
        <v>46</v>
      </c>
      <c r="J45" s="7">
        <v>2</v>
      </c>
      <c r="K45" s="7">
        <v>2</v>
      </c>
      <c r="L45" s="7"/>
      <c r="M45" s="7"/>
      <c r="N45" s="7" t="s">
        <v>180</v>
      </c>
    </row>
    <row r="46" spans="1:14" ht="47.1" customHeight="1" x14ac:dyDescent="0.25">
      <c r="A46" s="5" t="s">
        <v>114</v>
      </c>
      <c r="B46" s="35">
        <v>354</v>
      </c>
      <c r="C46" s="7">
        <v>12</v>
      </c>
      <c r="D46" s="7">
        <v>449</v>
      </c>
      <c r="E46" s="7">
        <v>50</v>
      </c>
      <c r="F46" s="5" t="s">
        <v>39</v>
      </c>
      <c r="G46" s="5" t="s">
        <v>44</v>
      </c>
      <c r="H46" s="12" t="s">
        <v>45</v>
      </c>
      <c r="I46" s="20" t="s">
        <v>46</v>
      </c>
      <c r="J46" s="7">
        <v>5</v>
      </c>
      <c r="K46" s="7">
        <v>5</v>
      </c>
      <c r="L46" s="7">
        <v>5</v>
      </c>
      <c r="M46" s="7">
        <v>5</v>
      </c>
      <c r="N46" s="7"/>
    </row>
    <row r="47" spans="1:14" ht="47.1" customHeight="1" x14ac:dyDescent="0.25">
      <c r="A47" s="5" t="s">
        <v>115</v>
      </c>
      <c r="B47" s="35">
        <v>548</v>
      </c>
      <c r="C47" s="7">
        <v>14</v>
      </c>
      <c r="D47" s="7">
        <v>509</v>
      </c>
      <c r="E47" s="7">
        <v>25</v>
      </c>
      <c r="F47" s="5" t="s">
        <v>39</v>
      </c>
      <c r="G47" s="5" t="s">
        <v>44</v>
      </c>
      <c r="H47" s="12" t="s">
        <v>45</v>
      </c>
      <c r="I47" s="20" t="s">
        <v>46</v>
      </c>
      <c r="J47" s="7">
        <v>6</v>
      </c>
      <c r="K47" s="7">
        <v>6</v>
      </c>
      <c r="L47" s="7">
        <v>5</v>
      </c>
      <c r="M47" s="7">
        <v>4</v>
      </c>
      <c r="N47" s="7"/>
    </row>
    <row r="48" spans="1:14" ht="47.1" customHeight="1" x14ac:dyDescent="0.25">
      <c r="A48" s="5" t="s">
        <v>116</v>
      </c>
      <c r="B48" s="35">
        <v>239</v>
      </c>
      <c r="C48" s="7">
        <v>8</v>
      </c>
      <c r="D48" s="7">
        <v>255</v>
      </c>
      <c r="E48" s="7">
        <v>21</v>
      </c>
      <c r="F48" s="5" t="s">
        <v>39</v>
      </c>
      <c r="G48" s="5" t="s">
        <v>44</v>
      </c>
      <c r="H48" s="12" t="s">
        <v>45</v>
      </c>
      <c r="I48" s="20" t="s">
        <v>46</v>
      </c>
      <c r="J48" s="7">
        <v>3</v>
      </c>
      <c r="K48" s="7">
        <v>3</v>
      </c>
      <c r="L48" s="7">
        <v>2</v>
      </c>
      <c r="M48" s="7">
        <v>2</v>
      </c>
      <c r="N48" s="7"/>
    </row>
    <row r="49" spans="1:14" ht="47.1" customHeight="1" x14ac:dyDescent="0.25">
      <c r="A49" s="5" t="s">
        <v>117</v>
      </c>
      <c r="B49" s="35">
        <v>590</v>
      </c>
      <c r="C49" s="7">
        <v>9</v>
      </c>
      <c r="D49" s="7">
        <v>848</v>
      </c>
      <c r="E49" s="7">
        <v>33</v>
      </c>
      <c r="F49" s="5" t="s">
        <v>39</v>
      </c>
      <c r="G49" s="5" t="s">
        <v>44</v>
      </c>
      <c r="H49" s="12" t="s">
        <v>45</v>
      </c>
      <c r="I49" s="20" t="s">
        <v>46</v>
      </c>
      <c r="J49" s="7">
        <v>6</v>
      </c>
      <c r="K49" s="7">
        <v>6</v>
      </c>
      <c r="L49" s="7">
        <v>5</v>
      </c>
      <c r="M49" s="7">
        <v>5</v>
      </c>
      <c r="N49" s="7"/>
    </row>
    <row r="50" spans="1:14" ht="47.1" customHeight="1" x14ac:dyDescent="0.25">
      <c r="A50" s="5" t="s">
        <v>118</v>
      </c>
      <c r="B50" s="35">
        <v>353</v>
      </c>
      <c r="C50" s="7">
        <v>23</v>
      </c>
      <c r="D50" s="7">
        <v>278</v>
      </c>
      <c r="E50" s="7">
        <v>48</v>
      </c>
      <c r="F50" s="5" t="s">
        <v>39</v>
      </c>
      <c r="G50" s="5" t="s">
        <v>44</v>
      </c>
      <c r="H50" s="12" t="s">
        <v>45</v>
      </c>
      <c r="I50" s="20" t="s">
        <v>46</v>
      </c>
      <c r="J50" s="7">
        <v>6</v>
      </c>
      <c r="K50" s="7">
        <v>6</v>
      </c>
      <c r="L50" s="7">
        <v>3</v>
      </c>
      <c r="M50" s="7">
        <v>2</v>
      </c>
      <c r="N50" s="7"/>
    </row>
    <row r="51" spans="1:14" ht="47.1" customHeight="1" x14ac:dyDescent="0.25">
      <c r="A51" s="5" t="s">
        <v>119</v>
      </c>
      <c r="B51" s="35">
        <v>554</v>
      </c>
      <c r="C51" s="7">
        <v>12</v>
      </c>
      <c r="D51" s="7">
        <v>513</v>
      </c>
      <c r="E51" s="7">
        <v>48</v>
      </c>
      <c r="F51" s="5" t="s">
        <v>39</v>
      </c>
      <c r="G51" s="5" t="s">
        <v>44</v>
      </c>
      <c r="H51" s="12" t="s">
        <v>45</v>
      </c>
      <c r="I51" s="20" t="s">
        <v>46</v>
      </c>
      <c r="J51" s="7">
        <v>9</v>
      </c>
      <c r="K51" s="7">
        <v>9</v>
      </c>
      <c r="L51" s="7">
        <v>6</v>
      </c>
      <c r="M51" s="7">
        <v>6</v>
      </c>
      <c r="N51" s="7"/>
    </row>
    <row r="52" spans="1:14" ht="47.1" customHeight="1" x14ac:dyDescent="0.25">
      <c r="A52" s="5" t="s">
        <v>120</v>
      </c>
      <c r="B52" s="35">
        <v>472</v>
      </c>
      <c r="C52" s="7">
        <v>32</v>
      </c>
      <c r="D52" s="7">
        <v>412</v>
      </c>
      <c r="E52" s="7">
        <v>39</v>
      </c>
      <c r="F52" s="5" t="s">
        <v>39</v>
      </c>
      <c r="G52" s="5" t="s">
        <v>44</v>
      </c>
      <c r="H52" s="12" t="s">
        <v>45</v>
      </c>
      <c r="I52" s="20" t="s">
        <v>46</v>
      </c>
      <c r="J52" s="7">
        <v>7</v>
      </c>
      <c r="K52" s="7">
        <v>7</v>
      </c>
      <c r="L52" s="7"/>
      <c r="M52" s="7"/>
      <c r="N52" s="7" t="s">
        <v>180</v>
      </c>
    </row>
    <row r="53" spans="1:14" ht="47.1" customHeight="1" x14ac:dyDescent="0.25">
      <c r="A53" s="5" t="s">
        <v>121</v>
      </c>
      <c r="B53" s="35">
        <v>231</v>
      </c>
      <c r="C53" s="7">
        <v>14</v>
      </c>
      <c r="D53" s="7">
        <v>267</v>
      </c>
      <c r="E53" s="7">
        <v>42</v>
      </c>
      <c r="F53" s="5" t="s">
        <v>39</v>
      </c>
      <c r="G53" s="5" t="s">
        <v>47</v>
      </c>
      <c r="H53" s="12" t="s">
        <v>45</v>
      </c>
      <c r="I53" s="20" t="s">
        <v>46</v>
      </c>
      <c r="J53" s="7">
        <v>4</v>
      </c>
      <c r="K53" s="7">
        <v>4</v>
      </c>
      <c r="L53" s="7">
        <v>4</v>
      </c>
      <c r="M53" s="7">
        <v>4</v>
      </c>
      <c r="N53" s="7"/>
    </row>
    <row r="54" spans="1:14" ht="47.1" customHeight="1" x14ac:dyDescent="0.25">
      <c r="A54" s="5" t="s">
        <v>122</v>
      </c>
      <c r="B54" s="35">
        <v>322</v>
      </c>
      <c r="C54" s="7">
        <v>18</v>
      </c>
      <c r="D54" s="7">
        <v>316</v>
      </c>
      <c r="E54" s="7">
        <v>63</v>
      </c>
      <c r="F54" s="5" t="s">
        <v>39</v>
      </c>
      <c r="G54" s="5" t="s">
        <v>44</v>
      </c>
      <c r="H54" s="12" t="s">
        <v>45</v>
      </c>
      <c r="I54" s="20" t="s">
        <v>46</v>
      </c>
      <c r="J54" s="7">
        <v>5</v>
      </c>
      <c r="K54" s="7">
        <v>5</v>
      </c>
      <c r="L54" s="7">
        <v>5</v>
      </c>
      <c r="M54" s="7">
        <v>4</v>
      </c>
      <c r="N54" s="7"/>
    </row>
    <row r="55" spans="1:14" ht="47.1" customHeight="1" x14ac:dyDescent="0.25">
      <c r="A55" s="5" t="s">
        <v>123</v>
      </c>
      <c r="B55" s="35">
        <v>531</v>
      </c>
      <c r="C55" s="7">
        <v>25</v>
      </c>
      <c r="D55" s="7">
        <v>701</v>
      </c>
      <c r="E55" s="7">
        <v>43</v>
      </c>
      <c r="F55" s="5" t="s">
        <v>39</v>
      </c>
      <c r="G55" s="5" t="s">
        <v>44</v>
      </c>
      <c r="H55" s="12" t="s">
        <v>45</v>
      </c>
      <c r="I55" s="20" t="s">
        <v>46</v>
      </c>
      <c r="J55" s="7">
        <v>6</v>
      </c>
      <c r="K55" s="7">
        <v>6</v>
      </c>
      <c r="L55" s="7">
        <v>5</v>
      </c>
      <c r="M55" s="7">
        <v>5</v>
      </c>
      <c r="N55" s="7"/>
    </row>
    <row r="56" spans="1:14" ht="47.1" customHeight="1" x14ac:dyDescent="0.25">
      <c r="A56" s="5" t="s">
        <v>124</v>
      </c>
      <c r="B56" s="35">
        <v>638</v>
      </c>
      <c r="C56" s="7">
        <v>39</v>
      </c>
      <c r="D56" s="7">
        <v>850</v>
      </c>
      <c r="E56" s="7">
        <v>49</v>
      </c>
      <c r="F56" s="5" t="s">
        <v>39</v>
      </c>
      <c r="G56" s="5" t="s">
        <v>47</v>
      </c>
      <c r="H56" s="12" t="s">
        <v>45</v>
      </c>
      <c r="I56" s="20" t="s">
        <v>46</v>
      </c>
      <c r="J56" s="7">
        <v>7</v>
      </c>
      <c r="K56" s="7">
        <v>7</v>
      </c>
      <c r="L56" s="7">
        <v>5</v>
      </c>
      <c r="M56" s="7">
        <v>5</v>
      </c>
      <c r="N56" s="7"/>
    </row>
    <row r="57" spans="1:14" ht="47.1" customHeight="1" x14ac:dyDescent="0.25">
      <c r="A57" s="5" t="s">
        <v>125</v>
      </c>
      <c r="B57" s="35">
        <v>190</v>
      </c>
      <c r="C57" s="7">
        <v>25</v>
      </c>
      <c r="D57" s="7">
        <v>229</v>
      </c>
      <c r="E57" s="7">
        <v>30</v>
      </c>
      <c r="F57" s="5" t="s">
        <v>39</v>
      </c>
      <c r="G57" s="5" t="s">
        <v>44</v>
      </c>
      <c r="H57" s="12" t="s">
        <v>45</v>
      </c>
      <c r="I57" s="20" t="s">
        <v>46</v>
      </c>
      <c r="J57" s="7">
        <v>5</v>
      </c>
      <c r="K57" s="7">
        <v>5</v>
      </c>
      <c r="L57" s="7">
        <v>4</v>
      </c>
      <c r="M57" s="7">
        <v>3</v>
      </c>
      <c r="N57" s="7"/>
    </row>
    <row r="58" spans="1:14" ht="47.1" customHeight="1" x14ac:dyDescent="0.25">
      <c r="A58" s="5" t="s">
        <v>126</v>
      </c>
      <c r="B58" s="35">
        <v>0</v>
      </c>
      <c r="C58" s="7">
        <v>0</v>
      </c>
      <c r="D58" s="7">
        <v>73</v>
      </c>
      <c r="E58" s="7">
        <v>4</v>
      </c>
      <c r="F58" s="5" t="s">
        <v>39</v>
      </c>
      <c r="G58" s="5" t="s">
        <v>48</v>
      </c>
      <c r="H58" s="12" t="s">
        <v>45</v>
      </c>
      <c r="I58" s="20" t="s">
        <v>46</v>
      </c>
      <c r="J58" s="7">
        <v>2</v>
      </c>
      <c r="K58" s="7">
        <v>2</v>
      </c>
      <c r="L58" s="7">
        <v>1</v>
      </c>
      <c r="M58" s="7">
        <v>1</v>
      </c>
      <c r="N58" s="7"/>
    </row>
    <row r="59" spans="1:14" ht="80.25" customHeight="1" x14ac:dyDescent="0.25">
      <c r="A59" s="5" t="s">
        <v>127</v>
      </c>
      <c r="B59" s="35">
        <v>599</v>
      </c>
      <c r="C59" s="7">
        <v>106</v>
      </c>
      <c r="D59" s="7">
        <v>544</v>
      </c>
      <c r="E59" s="7">
        <v>41</v>
      </c>
      <c r="F59" s="5" t="s">
        <v>39</v>
      </c>
      <c r="G59" s="5" t="s">
        <v>47</v>
      </c>
      <c r="H59" s="12" t="s">
        <v>45</v>
      </c>
      <c r="I59" s="20" t="s">
        <v>46</v>
      </c>
      <c r="J59" s="7">
        <v>9</v>
      </c>
      <c r="K59" s="7">
        <v>9</v>
      </c>
      <c r="L59" s="7">
        <v>8</v>
      </c>
      <c r="M59" s="7">
        <v>7</v>
      </c>
      <c r="N59" s="7"/>
    </row>
    <row r="60" spans="1:14" ht="47.1" customHeight="1" x14ac:dyDescent="0.25">
      <c r="A60" s="5" t="s">
        <v>128</v>
      </c>
      <c r="B60" s="35">
        <v>880</v>
      </c>
      <c r="C60" s="7">
        <v>36</v>
      </c>
      <c r="D60" s="7">
        <v>875</v>
      </c>
      <c r="E60" s="7">
        <v>57</v>
      </c>
      <c r="F60" s="5" t="s">
        <v>39</v>
      </c>
      <c r="G60" s="5" t="s">
        <v>47</v>
      </c>
      <c r="H60" s="12" t="s">
        <v>45</v>
      </c>
      <c r="I60" s="20" t="s">
        <v>46</v>
      </c>
      <c r="J60" s="7">
        <v>9</v>
      </c>
      <c r="K60" s="7">
        <v>9</v>
      </c>
      <c r="L60" s="7">
        <v>6</v>
      </c>
      <c r="M60" s="7">
        <v>5</v>
      </c>
      <c r="N60" s="7"/>
    </row>
    <row r="61" spans="1:14" ht="47.1" customHeight="1" x14ac:dyDescent="0.25">
      <c r="A61" s="52" t="s">
        <v>179</v>
      </c>
      <c r="B61" s="54"/>
      <c r="C61" s="55"/>
      <c r="D61" s="55"/>
      <c r="E61" s="55"/>
      <c r="F61" s="52" t="s">
        <v>39</v>
      </c>
      <c r="G61" s="52" t="s">
        <v>47</v>
      </c>
      <c r="H61" s="56" t="s">
        <v>45</v>
      </c>
      <c r="I61" s="57" t="s">
        <v>182</v>
      </c>
      <c r="J61" s="55">
        <v>15</v>
      </c>
      <c r="K61" s="55">
        <v>15</v>
      </c>
      <c r="L61" s="55">
        <v>15</v>
      </c>
      <c r="M61" s="55">
        <v>13</v>
      </c>
      <c r="N61" s="55"/>
    </row>
    <row r="62" spans="1:14" ht="47.1" customHeight="1" x14ac:dyDescent="0.25">
      <c r="A62" s="5" t="s">
        <v>129</v>
      </c>
      <c r="B62" s="35">
        <v>829</v>
      </c>
      <c r="C62" s="7">
        <v>19</v>
      </c>
      <c r="D62" s="7">
        <v>935</v>
      </c>
      <c r="E62" s="7">
        <v>28</v>
      </c>
      <c r="F62" s="5" t="s">
        <v>39</v>
      </c>
      <c r="G62" s="5" t="s">
        <v>44</v>
      </c>
      <c r="H62" s="12" t="s">
        <v>45</v>
      </c>
      <c r="I62" s="20" t="s">
        <v>46</v>
      </c>
      <c r="J62" s="7">
        <v>8</v>
      </c>
      <c r="K62" s="7">
        <v>8</v>
      </c>
      <c r="L62" s="7">
        <v>8</v>
      </c>
      <c r="M62" s="7">
        <v>8</v>
      </c>
      <c r="N62" s="7"/>
    </row>
    <row r="63" spans="1:14" ht="19.5" customHeight="1" x14ac:dyDescent="0.25">
      <c r="A63" s="18" t="s">
        <v>50</v>
      </c>
      <c r="B63" s="19">
        <f>SUM(B64:B76)</f>
        <v>5494</v>
      </c>
      <c r="C63" s="18">
        <f t="shared" ref="C63:E63" si="5">SUM(C64:C76)</f>
        <v>482</v>
      </c>
      <c r="D63" s="18">
        <f t="shared" si="5"/>
        <v>6325</v>
      </c>
      <c r="E63" s="18">
        <f t="shared" si="5"/>
        <v>566</v>
      </c>
      <c r="F63" s="18"/>
      <c r="G63" s="18"/>
      <c r="H63" s="23" t="s">
        <v>45</v>
      </c>
      <c r="I63" s="28" t="s">
        <v>46</v>
      </c>
      <c r="J63" s="18">
        <f>SUM(J64:J76)</f>
        <v>99</v>
      </c>
      <c r="K63" s="18">
        <f t="shared" ref="K63:M63" si="6">SUM(K64:K76)</f>
        <v>99</v>
      </c>
      <c r="L63" s="18">
        <f t="shared" si="6"/>
        <v>81</v>
      </c>
      <c r="M63" s="18">
        <f t="shared" si="6"/>
        <v>77</v>
      </c>
      <c r="N63" s="18"/>
    </row>
    <row r="64" spans="1:14" ht="71.25" customHeight="1" x14ac:dyDescent="0.25">
      <c r="A64" s="13" t="s">
        <v>99</v>
      </c>
      <c r="B64" s="17">
        <v>558</v>
      </c>
      <c r="C64" s="5">
        <v>12</v>
      </c>
      <c r="D64" s="5">
        <v>614</v>
      </c>
      <c r="E64" s="5">
        <v>24</v>
      </c>
      <c r="F64" s="5" t="s">
        <v>39</v>
      </c>
      <c r="G64" s="5" t="s">
        <v>51</v>
      </c>
      <c r="H64" s="12" t="s">
        <v>45</v>
      </c>
      <c r="I64" s="20" t="s">
        <v>46</v>
      </c>
      <c r="J64" s="5">
        <v>9</v>
      </c>
      <c r="K64" s="5">
        <v>9</v>
      </c>
      <c r="L64" s="5">
        <v>9</v>
      </c>
      <c r="M64" s="5">
        <v>7</v>
      </c>
      <c r="N64" s="5"/>
    </row>
    <row r="65" spans="1:15" ht="69" customHeight="1" x14ac:dyDescent="0.25">
      <c r="A65" s="13" t="s">
        <v>100</v>
      </c>
      <c r="B65" s="35">
        <v>127</v>
      </c>
      <c r="C65" s="7">
        <v>43</v>
      </c>
      <c r="D65" s="7">
        <v>226</v>
      </c>
      <c r="E65" s="7">
        <v>49</v>
      </c>
      <c r="F65" s="5" t="s">
        <v>39</v>
      </c>
      <c r="G65" s="5" t="s">
        <v>52</v>
      </c>
      <c r="H65" s="12" t="s">
        <v>45</v>
      </c>
      <c r="I65" s="20" t="s">
        <v>46</v>
      </c>
      <c r="J65" s="7">
        <v>7</v>
      </c>
      <c r="K65" s="7">
        <v>7</v>
      </c>
      <c r="L65" s="7">
        <v>5</v>
      </c>
      <c r="M65" s="7">
        <v>4</v>
      </c>
      <c r="N65" s="7"/>
    </row>
    <row r="66" spans="1:15" ht="62.25" customHeight="1" x14ac:dyDescent="0.25">
      <c r="A66" s="43" t="s">
        <v>101</v>
      </c>
      <c r="B66" s="35">
        <v>840</v>
      </c>
      <c r="C66" s="7">
        <v>42</v>
      </c>
      <c r="D66" s="7">
        <v>766</v>
      </c>
      <c r="E66" s="7">
        <v>50</v>
      </c>
      <c r="F66" s="5" t="s">
        <v>39</v>
      </c>
      <c r="G66" s="5" t="s">
        <v>52</v>
      </c>
      <c r="H66" s="12" t="s">
        <v>45</v>
      </c>
      <c r="I66" s="20" t="s">
        <v>46</v>
      </c>
      <c r="J66" s="7">
        <v>8</v>
      </c>
      <c r="K66" s="7">
        <v>8</v>
      </c>
      <c r="L66" s="7">
        <v>7</v>
      </c>
      <c r="M66" s="7">
        <v>6</v>
      </c>
      <c r="N66" s="7"/>
    </row>
    <row r="67" spans="1:15" ht="47.1" customHeight="1" x14ac:dyDescent="0.25">
      <c r="A67" s="43" t="s">
        <v>102</v>
      </c>
      <c r="B67" s="35">
        <v>230</v>
      </c>
      <c r="C67" s="7">
        <v>17</v>
      </c>
      <c r="D67" s="7">
        <v>185</v>
      </c>
      <c r="E67" s="7">
        <v>12</v>
      </c>
      <c r="F67" s="5" t="s">
        <v>39</v>
      </c>
      <c r="G67" s="5" t="s">
        <v>52</v>
      </c>
      <c r="H67" s="12" t="s">
        <v>45</v>
      </c>
      <c r="I67" s="20" t="s">
        <v>46</v>
      </c>
      <c r="J67" s="7">
        <v>3</v>
      </c>
      <c r="K67" s="7">
        <v>3</v>
      </c>
      <c r="L67" s="7">
        <v>3</v>
      </c>
      <c r="M67" s="7">
        <v>3</v>
      </c>
      <c r="N67" s="7"/>
    </row>
    <row r="68" spans="1:15" ht="57" customHeight="1" x14ac:dyDescent="0.25">
      <c r="A68" s="13" t="s">
        <v>103</v>
      </c>
      <c r="B68" s="35">
        <v>179</v>
      </c>
      <c r="C68" s="7">
        <v>28</v>
      </c>
      <c r="D68" s="7">
        <v>252</v>
      </c>
      <c r="E68" s="7">
        <v>25</v>
      </c>
      <c r="F68" s="5" t="s">
        <v>39</v>
      </c>
      <c r="G68" s="5" t="s">
        <v>52</v>
      </c>
      <c r="H68" s="12" t="s">
        <v>45</v>
      </c>
      <c r="I68" s="20" t="s">
        <v>46</v>
      </c>
      <c r="J68" s="7">
        <v>6</v>
      </c>
      <c r="K68" s="7">
        <v>6</v>
      </c>
      <c r="L68" s="7">
        <v>4</v>
      </c>
      <c r="M68" s="7">
        <v>4</v>
      </c>
      <c r="N68" s="7"/>
    </row>
    <row r="69" spans="1:15" ht="71.25" customHeight="1" x14ac:dyDescent="0.25">
      <c r="A69" s="13" t="s">
        <v>104</v>
      </c>
      <c r="B69" s="35">
        <v>224</v>
      </c>
      <c r="C69" s="7">
        <v>11</v>
      </c>
      <c r="D69" s="7">
        <v>304</v>
      </c>
      <c r="E69" s="7">
        <v>24</v>
      </c>
      <c r="F69" s="5" t="s">
        <v>39</v>
      </c>
      <c r="G69" s="5" t="s">
        <v>51</v>
      </c>
      <c r="H69" s="12" t="s">
        <v>45</v>
      </c>
      <c r="I69" s="20" t="s">
        <v>46</v>
      </c>
      <c r="J69" s="7">
        <v>5</v>
      </c>
      <c r="K69" s="7">
        <v>5</v>
      </c>
      <c r="L69" s="7">
        <v>5</v>
      </c>
      <c r="M69" s="7">
        <v>5</v>
      </c>
      <c r="N69" s="7"/>
    </row>
    <row r="70" spans="1:15" ht="47.1" customHeight="1" x14ac:dyDescent="0.25">
      <c r="A70" s="13" t="s">
        <v>105</v>
      </c>
      <c r="B70" s="35">
        <v>269</v>
      </c>
      <c r="C70" s="7">
        <v>24</v>
      </c>
      <c r="D70" s="7">
        <v>360</v>
      </c>
      <c r="E70" s="7">
        <v>47</v>
      </c>
      <c r="F70" s="5" t="s">
        <v>39</v>
      </c>
      <c r="G70" s="5" t="s">
        <v>52</v>
      </c>
      <c r="H70" s="12" t="s">
        <v>45</v>
      </c>
      <c r="I70" s="20" t="s">
        <v>46</v>
      </c>
      <c r="J70" s="7">
        <v>5</v>
      </c>
      <c r="K70" s="7">
        <v>5</v>
      </c>
      <c r="L70" s="7">
        <v>4</v>
      </c>
      <c r="M70" s="7">
        <v>4</v>
      </c>
      <c r="N70" s="7"/>
    </row>
    <row r="71" spans="1:15" ht="75.75" customHeight="1" x14ac:dyDescent="0.25">
      <c r="A71" s="13" t="s">
        <v>106</v>
      </c>
      <c r="B71" s="35">
        <v>479</v>
      </c>
      <c r="C71" s="7">
        <v>31</v>
      </c>
      <c r="D71" s="7">
        <v>644</v>
      </c>
      <c r="E71" s="7">
        <v>32</v>
      </c>
      <c r="F71" s="5" t="s">
        <v>39</v>
      </c>
      <c r="G71" s="5" t="s">
        <v>52</v>
      </c>
      <c r="H71" s="12" t="s">
        <v>45</v>
      </c>
      <c r="I71" s="20" t="s">
        <v>46</v>
      </c>
      <c r="J71" s="7">
        <v>7</v>
      </c>
      <c r="K71" s="7">
        <v>7</v>
      </c>
      <c r="L71" s="7">
        <v>7</v>
      </c>
      <c r="M71" s="7">
        <v>7</v>
      </c>
      <c r="N71" s="7"/>
    </row>
    <row r="72" spans="1:15" ht="59.25" customHeight="1" x14ac:dyDescent="0.25">
      <c r="A72" s="13" t="s">
        <v>107</v>
      </c>
      <c r="B72" s="35">
        <v>740</v>
      </c>
      <c r="C72" s="7">
        <v>19</v>
      </c>
      <c r="D72" s="7">
        <v>993</v>
      </c>
      <c r="E72" s="7">
        <v>25</v>
      </c>
      <c r="F72" s="5" t="s">
        <v>39</v>
      </c>
      <c r="G72" s="5" t="s">
        <v>52</v>
      </c>
      <c r="H72" s="12" t="s">
        <v>45</v>
      </c>
      <c r="I72" s="7" t="s">
        <v>46</v>
      </c>
      <c r="J72" s="7">
        <v>6</v>
      </c>
      <c r="K72" s="7">
        <v>6</v>
      </c>
      <c r="L72" s="7">
        <v>6</v>
      </c>
      <c r="M72" s="7">
        <v>6</v>
      </c>
      <c r="N72" s="7"/>
    </row>
    <row r="73" spans="1:15" ht="62.25" customHeight="1" x14ac:dyDescent="0.25">
      <c r="A73" s="13" t="s">
        <v>108</v>
      </c>
      <c r="B73" s="35">
        <v>488</v>
      </c>
      <c r="C73" s="7">
        <v>59</v>
      </c>
      <c r="D73" s="7">
        <v>615</v>
      </c>
      <c r="E73" s="7">
        <v>74</v>
      </c>
      <c r="F73" s="5" t="s">
        <v>39</v>
      </c>
      <c r="G73" s="5" t="s">
        <v>52</v>
      </c>
      <c r="H73" s="12" t="s">
        <v>45</v>
      </c>
      <c r="I73" s="7" t="s">
        <v>46</v>
      </c>
      <c r="J73" s="7">
        <v>8</v>
      </c>
      <c r="K73" s="7">
        <v>8</v>
      </c>
      <c r="L73" s="7"/>
      <c r="M73" s="7"/>
      <c r="N73" s="7" t="s">
        <v>180</v>
      </c>
    </row>
    <row r="74" spans="1:15" ht="61.5" customHeight="1" x14ac:dyDescent="0.25">
      <c r="A74" s="13" t="s">
        <v>109</v>
      </c>
      <c r="B74" s="35">
        <v>444</v>
      </c>
      <c r="C74" s="7">
        <v>9</v>
      </c>
      <c r="D74" s="7">
        <v>538</v>
      </c>
      <c r="E74" s="7">
        <v>10</v>
      </c>
      <c r="F74" s="5" t="s">
        <v>39</v>
      </c>
      <c r="G74" s="5" t="s">
        <v>52</v>
      </c>
      <c r="H74" s="12" t="s">
        <v>45</v>
      </c>
      <c r="I74" s="7" t="s">
        <v>46</v>
      </c>
      <c r="J74" s="7">
        <v>10</v>
      </c>
      <c r="K74" s="7">
        <v>10</v>
      </c>
      <c r="L74" s="7">
        <v>7</v>
      </c>
      <c r="M74" s="7">
        <v>7</v>
      </c>
      <c r="N74" s="7"/>
    </row>
    <row r="75" spans="1:15" ht="61.5" customHeight="1" x14ac:dyDescent="0.25">
      <c r="A75" s="58" t="s">
        <v>181</v>
      </c>
      <c r="B75" s="54"/>
      <c r="C75" s="55"/>
      <c r="D75" s="55"/>
      <c r="E75" s="55"/>
      <c r="F75" s="52" t="s">
        <v>39</v>
      </c>
      <c r="G75" s="52" t="s">
        <v>52</v>
      </c>
      <c r="H75" s="56" t="s">
        <v>45</v>
      </c>
      <c r="I75" s="55" t="s">
        <v>182</v>
      </c>
      <c r="J75" s="55">
        <v>10</v>
      </c>
      <c r="K75" s="55">
        <v>10</v>
      </c>
      <c r="L75" s="55">
        <v>9</v>
      </c>
      <c r="M75" s="55">
        <v>9</v>
      </c>
      <c r="N75" s="55"/>
    </row>
    <row r="76" spans="1:15" ht="60.75" customHeight="1" x14ac:dyDescent="0.25">
      <c r="A76" s="13" t="s">
        <v>110</v>
      </c>
      <c r="B76" s="35">
        <v>916</v>
      </c>
      <c r="C76" s="7">
        <v>187</v>
      </c>
      <c r="D76" s="7">
        <v>828</v>
      </c>
      <c r="E76" s="7">
        <v>194</v>
      </c>
      <c r="F76" s="5" t="s">
        <v>39</v>
      </c>
      <c r="G76" s="5" t="s">
        <v>52</v>
      </c>
      <c r="H76" s="12" t="s">
        <v>45</v>
      </c>
      <c r="I76" s="7" t="s">
        <v>46</v>
      </c>
      <c r="J76" s="7">
        <v>15</v>
      </c>
      <c r="K76" s="7">
        <v>15</v>
      </c>
      <c r="L76" s="7">
        <v>15</v>
      </c>
      <c r="M76" s="7">
        <v>15</v>
      </c>
      <c r="N76" s="7"/>
    </row>
    <row r="77" spans="1:15" ht="20.25" customHeight="1" x14ac:dyDescent="0.25">
      <c r="A77" s="15" t="s">
        <v>53</v>
      </c>
      <c r="B77" s="39">
        <f>SUM(B78:B100)</f>
        <v>10734</v>
      </c>
      <c r="C77" s="14">
        <f t="shared" ref="C77:E77" si="7">SUM(C78:C100)</f>
        <v>2500</v>
      </c>
      <c r="D77" s="14">
        <f t="shared" si="7"/>
        <v>0</v>
      </c>
      <c r="E77" s="14">
        <f t="shared" si="7"/>
        <v>0</v>
      </c>
      <c r="F77" s="14"/>
      <c r="G77" s="15"/>
      <c r="H77" s="23" t="s">
        <v>45</v>
      </c>
      <c r="I77" s="16" t="s">
        <v>46</v>
      </c>
      <c r="J77" s="15">
        <f>SUM(J78:J100)</f>
        <v>158</v>
      </c>
      <c r="K77" s="15">
        <f t="shared" ref="K77:M77" si="8">SUM(K78:K100)</f>
        <v>158</v>
      </c>
      <c r="L77" s="15">
        <f t="shared" si="8"/>
        <v>113</v>
      </c>
      <c r="M77" s="15">
        <f t="shared" si="8"/>
        <v>108</v>
      </c>
      <c r="N77" s="15"/>
      <c r="O77" s="49"/>
    </row>
    <row r="78" spans="1:15" ht="59.1" customHeight="1" x14ac:dyDescent="0.25">
      <c r="A78" s="5" t="s">
        <v>54</v>
      </c>
      <c r="B78" s="53">
        <f>397-7</f>
        <v>390</v>
      </c>
      <c r="C78" s="4">
        <v>45</v>
      </c>
      <c r="D78" s="4"/>
      <c r="E78" s="4"/>
      <c r="F78" s="5" t="s">
        <v>39</v>
      </c>
      <c r="G78" s="7" t="s">
        <v>31</v>
      </c>
      <c r="H78" s="12" t="s">
        <v>45</v>
      </c>
      <c r="I78" s="8" t="s">
        <v>46</v>
      </c>
      <c r="J78" s="7">
        <v>6</v>
      </c>
      <c r="K78" s="7">
        <v>6</v>
      </c>
      <c r="L78" s="7">
        <v>4</v>
      </c>
      <c r="M78" s="7">
        <v>4</v>
      </c>
      <c r="N78" s="7"/>
    </row>
    <row r="79" spans="1:15" ht="59.1" customHeight="1" x14ac:dyDescent="0.25">
      <c r="A79" s="5" t="s">
        <v>55</v>
      </c>
      <c r="B79" s="53">
        <f>176-2</f>
        <v>174</v>
      </c>
      <c r="C79" s="4">
        <v>149</v>
      </c>
      <c r="D79" s="4"/>
      <c r="E79" s="4"/>
      <c r="F79" s="5" t="s">
        <v>39</v>
      </c>
      <c r="G79" s="7" t="s">
        <v>33</v>
      </c>
      <c r="H79" s="12" t="s">
        <v>45</v>
      </c>
      <c r="I79" s="8" t="s">
        <v>46</v>
      </c>
      <c r="J79" s="7">
        <v>6</v>
      </c>
      <c r="K79" s="7">
        <v>6</v>
      </c>
      <c r="L79" s="7"/>
      <c r="M79" s="7"/>
      <c r="N79" s="7" t="s">
        <v>180</v>
      </c>
    </row>
    <row r="80" spans="1:15" ht="59.1" customHeight="1" x14ac:dyDescent="0.25">
      <c r="A80" s="5" t="s">
        <v>56</v>
      </c>
      <c r="B80" s="53">
        <f>245-2</f>
        <v>243</v>
      </c>
      <c r="C80" s="4">
        <v>89</v>
      </c>
      <c r="D80" s="4"/>
      <c r="E80" s="4"/>
      <c r="F80" s="5" t="s">
        <v>39</v>
      </c>
      <c r="G80" s="7" t="s">
        <v>33</v>
      </c>
      <c r="H80" s="12" t="s">
        <v>45</v>
      </c>
      <c r="I80" s="8" t="s">
        <v>46</v>
      </c>
      <c r="J80" s="7">
        <v>7</v>
      </c>
      <c r="K80" s="7">
        <v>7</v>
      </c>
      <c r="L80" s="7"/>
      <c r="M80" s="7"/>
      <c r="N80" s="7" t="s">
        <v>180</v>
      </c>
    </row>
    <row r="81" spans="1:14" ht="59.1" customHeight="1" x14ac:dyDescent="0.25">
      <c r="A81" s="5" t="s">
        <v>57</v>
      </c>
      <c r="B81" s="53">
        <f>136-3</f>
        <v>133</v>
      </c>
      <c r="C81" s="4">
        <v>144</v>
      </c>
      <c r="D81" s="4"/>
      <c r="E81" s="4"/>
      <c r="F81" s="5" t="s">
        <v>39</v>
      </c>
      <c r="G81" s="7" t="s">
        <v>33</v>
      </c>
      <c r="H81" s="12" t="s">
        <v>45</v>
      </c>
      <c r="I81" s="8" t="s">
        <v>46</v>
      </c>
      <c r="J81" s="7">
        <v>6</v>
      </c>
      <c r="K81" s="7">
        <v>6</v>
      </c>
      <c r="L81" s="7"/>
      <c r="M81" s="7"/>
      <c r="N81" s="7" t="s">
        <v>180</v>
      </c>
    </row>
    <row r="82" spans="1:14" ht="59.1" customHeight="1" x14ac:dyDescent="0.25">
      <c r="A82" s="5" t="s">
        <v>58</v>
      </c>
      <c r="B82" s="53">
        <f>181-6</f>
        <v>175</v>
      </c>
      <c r="C82" s="4">
        <v>268</v>
      </c>
      <c r="D82" s="4"/>
      <c r="E82" s="4"/>
      <c r="F82" s="5" t="s">
        <v>39</v>
      </c>
      <c r="G82" s="7" t="s">
        <v>33</v>
      </c>
      <c r="H82" s="12" t="s">
        <v>45</v>
      </c>
      <c r="I82" s="8" t="s">
        <v>46</v>
      </c>
      <c r="J82" s="7">
        <v>6</v>
      </c>
      <c r="K82" s="7">
        <v>6</v>
      </c>
      <c r="L82" s="7">
        <v>6</v>
      </c>
      <c r="M82" s="7">
        <v>6</v>
      </c>
      <c r="N82" s="7"/>
    </row>
    <row r="83" spans="1:14" ht="59.1" customHeight="1" x14ac:dyDescent="0.25">
      <c r="A83" s="5" t="s">
        <v>59</v>
      </c>
      <c r="B83" s="53">
        <f>547-3</f>
        <v>544</v>
      </c>
      <c r="C83" s="4">
        <v>212</v>
      </c>
      <c r="D83" s="4"/>
      <c r="E83" s="4"/>
      <c r="F83" s="5" t="s">
        <v>39</v>
      </c>
      <c r="G83" s="7" t="s">
        <v>33</v>
      </c>
      <c r="H83" s="12" t="s">
        <v>45</v>
      </c>
      <c r="I83" s="8" t="s">
        <v>46</v>
      </c>
      <c r="J83" s="7">
        <v>6</v>
      </c>
      <c r="K83" s="7">
        <v>6</v>
      </c>
      <c r="L83" s="7">
        <v>4</v>
      </c>
      <c r="M83" s="7">
        <v>4</v>
      </c>
      <c r="N83" s="7"/>
    </row>
    <row r="84" spans="1:14" ht="59.1" customHeight="1" x14ac:dyDescent="0.25">
      <c r="A84" s="5" t="s">
        <v>60</v>
      </c>
      <c r="B84" s="53">
        <f>190-6</f>
        <v>184</v>
      </c>
      <c r="C84" s="4">
        <v>103</v>
      </c>
      <c r="D84" s="4"/>
      <c r="E84" s="4"/>
      <c r="F84" s="5" t="s">
        <v>39</v>
      </c>
      <c r="G84" s="7" t="s">
        <v>33</v>
      </c>
      <c r="H84" s="12" t="s">
        <v>45</v>
      </c>
      <c r="I84" s="8" t="s">
        <v>46</v>
      </c>
      <c r="J84" s="7">
        <v>4</v>
      </c>
      <c r="K84" s="7">
        <v>4</v>
      </c>
      <c r="L84" s="7">
        <v>4</v>
      </c>
      <c r="M84" s="7">
        <v>4</v>
      </c>
      <c r="N84" s="7"/>
    </row>
    <row r="85" spans="1:14" ht="59.1" customHeight="1" x14ac:dyDescent="0.25">
      <c r="A85" s="5" t="s">
        <v>61</v>
      </c>
      <c r="B85" s="53">
        <f>178-9</f>
        <v>169</v>
      </c>
      <c r="C85" s="4">
        <v>154</v>
      </c>
      <c r="D85" s="4"/>
      <c r="E85" s="4"/>
      <c r="F85" s="5" t="s">
        <v>39</v>
      </c>
      <c r="G85" s="7" t="s">
        <v>31</v>
      </c>
      <c r="H85" s="12" t="s">
        <v>45</v>
      </c>
      <c r="I85" s="8" t="s">
        <v>46</v>
      </c>
      <c r="J85" s="7">
        <v>5</v>
      </c>
      <c r="K85" s="7">
        <v>5</v>
      </c>
      <c r="L85" s="7"/>
      <c r="M85" s="7"/>
      <c r="N85" s="7" t="s">
        <v>180</v>
      </c>
    </row>
    <row r="86" spans="1:14" ht="59.1" customHeight="1" x14ac:dyDescent="0.25">
      <c r="A86" s="5" t="s">
        <v>62</v>
      </c>
      <c r="B86" s="53">
        <f>109-1</f>
        <v>108</v>
      </c>
      <c r="C86" s="4">
        <v>275</v>
      </c>
      <c r="D86" s="4"/>
      <c r="E86" s="4"/>
      <c r="F86" s="5" t="s">
        <v>39</v>
      </c>
      <c r="G86" s="7" t="s">
        <v>31</v>
      </c>
      <c r="H86" s="12" t="s">
        <v>45</v>
      </c>
      <c r="I86" s="8" t="s">
        <v>46</v>
      </c>
      <c r="J86" s="7">
        <v>7</v>
      </c>
      <c r="K86" s="7">
        <v>7</v>
      </c>
      <c r="L86" s="7">
        <v>7</v>
      </c>
      <c r="M86" s="7">
        <v>7</v>
      </c>
      <c r="N86" s="7"/>
    </row>
    <row r="87" spans="1:14" ht="59.1" customHeight="1" x14ac:dyDescent="0.25">
      <c r="A87" s="5" t="s">
        <v>63</v>
      </c>
      <c r="B87" s="53">
        <f>372-1</f>
        <v>371</v>
      </c>
      <c r="C87" s="4">
        <v>20</v>
      </c>
      <c r="D87" s="4"/>
      <c r="E87" s="4"/>
      <c r="F87" s="5" t="s">
        <v>39</v>
      </c>
      <c r="G87" s="7" t="s">
        <v>31</v>
      </c>
      <c r="H87" s="12" t="s">
        <v>45</v>
      </c>
      <c r="I87" s="8" t="s">
        <v>46</v>
      </c>
      <c r="J87" s="7">
        <v>5</v>
      </c>
      <c r="K87" s="7">
        <v>5</v>
      </c>
      <c r="L87" s="7">
        <v>4</v>
      </c>
      <c r="M87" s="7">
        <v>4</v>
      </c>
      <c r="N87" s="7"/>
    </row>
    <row r="88" spans="1:14" ht="59.1" customHeight="1" x14ac:dyDescent="0.25">
      <c r="A88" s="5" t="s">
        <v>64</v>
      </c>
      <c r="B88" s="53">
        <f>1838-14</f>
        <v>1824</v>
      </c>
      <c r="C88" s="4">
        <v>261</v>
      </c>
      <c r="D88" s="4"/>
      <c r="E88" s="4"/>
      <c r="F88" s="5" t="s">
        <v>39</v>
      </c>
      <c r="G88" s="7" t="s">
        <v>31</v>
      </c>
      <c r="H88" s="12" t="s">
        <v>45</v>
      </c>
      <c r="I88" s="8" t="s">
        <v>46</v>
      </c>
      <c r="J88" s="7">
        <v>25</v>
      </c>
      <c r="K88" s="7">
        <v>25</v>
      </c>
      <c r="L88" s="7">
        <v>20</v>
      </c>
      <c r="M88" s="7">
        <v>18</v>
      </c>
      <c r="N88" s="7"/>
    </row>
    <row r="89" spans="1:14" ht="59.1" customHeight="1" x14ac:dyDescent="0.25">
      <c r="A89" s="5" t="s">
        <v>65</v>
      </c>
      <c r="B89" s="53">
        <f>503-2</f>
        <v>501</v>
      </c>
      <c r="C89" s="4">
        <v>113</v>
      </c>
      <c r="D89" s="4"/>
      <c r="E89" s="4"/>
      <c r="F89" s="5" t="s">
        <v>39</v>
      </c>
      <c r="G89" s="7" t="s">
        <v>33</v>
      </c>
      <c r="H89" s="12" t="s">
        <v>45</v>
      </c>
      <c r="I89" s="8" t="s">
        <v>46</v>
      </c>
      <c r="J89" s="7">
        <v>6</v>
      </c>
      <c r="K89" s="7">
        <v>6</v>
      </c>
      <c r="L89" s="7">
        <v>5</v>
      </c>
      <c r="M89" s="7">
        <v>5</v>
      </c>
      <c r="N89" s="7"/>
    </row>
    <row r="90" spans="1:14" ht="59.1" customHeight="1" x14ac:dyDescent="0.25">
      <c r="A90" s="5" t="s">
        <v>66</v>
      </c>
      <c r="B90" s="53">
        <f>308-0</f>
        <v>308</v>
      </c>
      <c r="C90" s="4">
        <v>30</v>
      </c>
      <c r="D90" s="4"/>
      <c r="E90" s="4"/>
      <c r="F90" s="5" t="s">
        <v>39</v>
      </c>
      <c r="G90" s="7" t="s">
        <v>33</v>
      </c>
      <c r="H90" s="12" t="s">
        <v>45</v>
      </c>
      <c r="I90" s="8" t="s">
        <v>46</v>
      </c>
      <c r="J90" s="7">
        <v>8</v>
      </c>
      <c r="K90" s="7">
        <v>8</v>
      </c>
      <c r="L90" s="7">
        <v>6</v>
      </c>
      <c r="M90" s="7">
        <v>6</v>
      </c>
      <c r="N90" s="7"/>
    </row>
    <row r="91" spans="1:14" ht="59.1" customHeight="1" x14ac:dyDescent="0.25">
      <c r="A91" s="5" t="s">
        <v>67</v>
      </c>
      <c r="B91" s="53">
        <f>577-0</f>
        <v>577</v>
      </c>
      <c r="C91" s="4">
        <v>71</v>
      </c>
      <c r="D91" s="4"/>
      <c r="E91" s="4"/>
      <c r="F91" s="5" t="s">
        <v>39</v>
      </c>
      <c r="G91" s="7" t="s">
        <v>33</v>
      </c>
      <c r="H91" s="12" t="s">
        <v>45</v>
      </c>
      <c r="I91" s="8" t="s">
        <v>46</v>
      </c>
      <c r="J91" s="7">
        <v>6</v>
      </c>
      <c r="K91" s="7">
        <v>6</v>
      </c>
      <c r="L91" s="7">
        <v>5</v>
      </c>
      <c r="M91" s="7">
        <v>5</v>
      </c>
      <c r="N91" s="7"/>
    </row>
    <row r="92" spans="1:14" ht="59.1" customHeight="1" x14ac:dyDescent="0.25">
      <c r="A92" s="5" t="s">
        <v>68</v>
      </c>
      <c r="B92" s="53">
        <f>277-2</f>
        <v>275</v>
      </c>
      <c r="C92" s="4">
        <v>115</v>
      </c>
      <c r="D92" s="4"/>
      <c r="E92" s="4"/>
      <c r="F92" s="5" t="s">
        <v>39</v>
      </c>
      <c r="G92" s="7" t="s">
        <v>33</v>
      </c>
      <c r="H92" s="12" t="s">
        <v>45</v>
      </c>
      <c r="I92" s="8" t="s">
        <v>46</v>
      </c>
      <c r="J92" s="7">
        <v>7</v>
      </c>
      <c r="K92" s="7">
        <v>7</v>
      </c>
      <c r="L92" s="7">
        <v>6</v>
      </c>
      <c r="M92" s="7">
        <v>6</v>
      </c>
      <c r="N92" s="7"/>
    </row>
    <row r="93" spans="1:14" ht="59.1" customHeight="1" x14ac:dyDescent="0.25">
      <c r="A93" s="5" t="s">
        <v>69</v>
      </c>
      <c r="B93" s="53">
        <f>629-2</f>
        <v>627</v>
      </c>
      <c r="C93" s="4">
        <v>42</v>
      </c>
      <c r="D93" s="4"/>
      <c r="E93" s="4"/>
      <c r="F93" s="5" t="s">
        <v>39</v>
      </c>
      <c r="G93" s="7" t="s">
        <v>33</v>
      </c>
      <c r="H93" s="12" t="s">
        <v>45</v>
      </c>
      <c r="I93" s="8" t="s">
        <v>46</v>
      </c>
      <c r="J93" s="7">
        <v>4</v>
      </c>
      <c r="K93" s="7">
        <v>4</v>
      </c>
      <c r="L93" s="7">
        <v>4</v>
      </c>
      <c r="M93" s="7">
        <v>4</v>
      </c>
      <c r="N93" s="7"/>
    </row>
    <row r="94" spans="1:14" ht="59.1" customHeight="1" x14ac:dyDescent="0.25">
      <c r="A94" s="5" t="s">
        <v>70</v>
      </c>
      <c r="B94" s="53">
        <f>700</f>
        <v>700</v>
      </c>
      <c r="C94" s="4">
        <v>17</v>
      </c>
      <c r="D94" s="4"/>
      <c r="E94" s="4"/>
      <c r="F94" s="5" t="s">
        <v>39</v>
      </c>
      <c r="G94" s="7" t="s">
        <v>33</v>
      </c>
      <c r="H94" s="12" t="s">
        <v>45</v>
      </c>
      <c r="I94" s="8" t="s">
        <v>46</v>
      </c>
      <c r="J94" s="7">
        <v>8</v>
      </c>
      <c r="K94" s="7">
        <v>8</v>
      </c>
      <c r="L94" s="7">
        <v>6</v>
      </c>
      <c r="M94" s="7">
        <v>6</v>
      </c>
      <c r="N94" s="7"/>
    </row>
    <row r="95" spans="1:14" ht="59.1" customHeight="1" x14ac:dyDescent="0.25">
      <c r="A95" s="5" t="s">
        <v>71</v>
      </c>
      <c r="B95" s="53">
        <f>400</f>
        <v>400</v>
      </c>
      <c r="C95" s="4">
        <v>125</v>
      </c>
      <c r="D95" s="4"/>
      <c r="E95" s="4"/>
      <c r="F95" s="5" t="s">
        <v>39</v>
      </c>
      <c r="G95" s="7" t="s">
        <v>33</v>
      </c>
      <c r="H95" s="12" t="s">
        <v>45</v>
      </c>
      <c r="I95" s="8" t="s">
        <v>46</v>
      </c>
      <c r="J95" s="7">
        <v>5</v>
      </c>
      <c r="K95" s="7">
        <v>5</v>
      </c>
      <c r="L95" s="7">
        <v>5</v>
      </c>
      <c r="M95" s="7">
        <v>4</v>
      </c>
      <c r="N95" s="7"/>
    </row>
    <row r="96" spans="1:14" ht="59.1" customHeight="1" x14ac:dyDescent="0.25">
      <c r="A96" s="5" t="s">
        <v>72</v>
      </c>
      <c r="B96" s="53">
        <f>550-4</f>
        <v>546</v>
      </c>
      <c r="C96" s="4">
        <v>85</v>
      </c>
      <c r="D96" s="4"/>
      <c r="E96" s="4"/>
      <c r="F96" s="5" t="s">
        <v>39</v>
      </c>
      <c r="G96" s="7" t="s">
        <v>31</v>
      </c>
      <c r="H96" s="12" t="s">
        <v>45</v>
      </c>
      <c r="I96" s="8" t="s">
        <v>46</v>
      </c>
      <c r="J96" s="7">
        <v>6</v>
      </c>
      <c r="K96" s="7">
        <v>6</v>
      </c>
      <c r="L96" s="7">
        <v>5</v>
      </c>
      <c r="M96" s="7">
        <v>5</v>
      </c>
      <c r="N96" s="7"/>
    </row>
    <row r="97" spans="1:15" ht="59.1" customHeight="1" x14ac:dyDescent="0.25">
      <c r="A97" s="5" t="s">
        <v>73</v>
      </c>
      <c r="B97" s="53">
        <f>719-1</f>
        <v>718</v>
      </c>
      <c r="C97" s="4">
        <v>58</v>
      </c>
      <c r="D97" s="4"/>
      <c r="E97" s="4"/>
      <c r="F97" s="5" t="s">
        <v>39</v>
      </c>
      <c r="G97" s="7" t="s">
        <v>31</v>
      </c>
      <c r="H97" s="12" t="s">
        <v>45</v>
      </c>
      <c r="I97" s="8" t="s">
        <v>46</v>
      </c>
      <c r="J97" s="7">
        <v>8</v>
      </c>
      <c r="K97" s="7">
        <v>8</v>
      </c>
      <c r="L97" s="7">
        <v>7</v>
      </c>
      <c r="M97" s="7">
        <v>7</v>
      </c>
      <c r="N97" s="7"/>
    </row>
    <row r="98" spans="1:15" ht="59.1" customHeight="1" x14ac:dyDescent="0.25">
      <c r="A98" s="5" t="s">
        <v>74</v>
      </c>
      <c r="B98" s="53">
        <f>565-3</f>
        <v>562</v>
      </c>
      <c r="C98" s="4">
        <v>47</v>
      </c>
      <c r="D98" s="4"/>
      <c r="E98" s="4"/>
      <c r="F98" s="5" t="s">
        <v>39</v>
      </c>
      <c r="G98" s="7" t="s">
        <v>31</v>
      </c>
      <c r="H98" s="12" t="s">
        <v>45</v>
      </c>
      <c r="I98" s="8" t="s">
        <v>46</v>
      </c>
      <c r="J98" s="7">
        <v>5</v>
      </c>
      <c r="K98" s="7">
        <v>5</v>
      </c>
      <c r="L98" s="7">
        <v>4</v>
      </c>
      <c r="M98" s="7">
        <v>4</v>
      </c>
      <c r="N98" s="7"/>
    </row>
    <row r="99" spans="1:15" ht="59.1" customHeight="1" x14ac:dyDescent="0.25">
      <c r="A99" s="5" t="s">
        <v>75</v>
      </c>
      <c r="B99" s="53">
        <f>574</f>
        <v>574</v>
      </c>
      <c r="C99" s="4">
        <v>55</v>
      </c>
      <c r="D99" s="4"/>
      <c r="E99" s="4"/>
      <c r="F99" s="5" t="s">
        <v>39</v>
      </c>
      <c r="G99" s="7" t="s">
        <v>33</v>
      </c>
      <c r="H99" s="12" t="s">
        <v>45</v>
      </c>
      <c r="I99" s="8" t="s">
        <v>46</v>
      </c>
      <c r="J99" s="7">
        <v>6</v>
      </c>
      <c r="K99" s="7">
        <v>6</v>
      </c>
      <c r="L99" s="7">
        <v>6</v>
      </c>
      <c r="M99" s="7">
        <v>5</v>
      </c>
      <c r="N99" s="7"/>
    </row>
    <row r="100" spans="1:15" ht="59.1" customHeight="1" x14ac:dyDescent="0.25">
      <c r="A100" s="5" t="s">
        <v>76</v>
      </c>
      <c r="B100" s="53">
        <f>632-1</f>
        <v>631</v>
      </c>
      <c r="C100" s="4">
        <v>22</v>
      </c>
      <c r="D100" s="4"/>
      <c r="E100" s="4"/>
      <c r="F100" s="5" t="s">
        <v>39</v>
      </c>
      <c r="G100" s="7" t="s">
        <v>31</v>
      </c>
      <c r="H100" s="12" t="s">
        <v>45</v>
      </c>
      <c r="I100" s="8" t="s">
        <v>46</v>
      </c>
      <c r="J100" s="7">
        <v>6</v>
      </c>
      <c r="K100" s="7">
        <v>6</v>
      </c>
      <c r="L100" s="7">
        <v>5</v>
      </c>
      <c r="M100" s="7">
        <v>4</v>
      </c>
      <c r="N100" s="7"/>
    </row>
    <row r="101" spans="1:15" ht="24.75" customHeight="1" x14ac:dyDescent="0.25">
      <c r="A101" s="15" t="s">
        <v>77</v>
      </c>
      <c r="B101" s="40">
        <f>SUM(B102:B125)</f>
        <v>7010</v>
      </c>
      <c r="C101" s="15">
        <f t="shared" ref="C101:E101" si="9">SUM(C102:C125)</f>
        <v>504</v>
      </c>
      <c r="D101" s="15">
        <f t="shared" si="9"/>
        <v>8256</v>
      </c>
      <c r="E101" s="15">
        <f t="shared" si="9"/>
        <v>664</v>
      </c>
      <c r="F101" s="15"/>
      <c r="G101" s="15"/>
      <c r="H101" s="23" t="s">
        <v>45</v>
      </c>
      <c r="I101" s="15" t="s">
        <v>46</v>
      </c>
      <c r="J101" s="18">
        <f>SUM(J102:J125)</f>
        <v>133</v>
      </c>
      <c r="K101" s="18">
        <f t="shared" ref="K101:M101" si="10">SUM(K102:K125)</f>
        <v>133</v>
      </c>
      <c r="L101" s="18">
        <f t="shared" si="10"/>
        <v>105</v>
      </c>
      <c r="M101" s="18">
        <f t="shared" si="10"/>
        <v>101</v>
      </c>
      <c r="N101" s="18"/>
      <c r="O101" s="51"/>
    </row>
    <row r="102" spans="1:15" ht="65.25" customHeight="1" x14ac:dyDescent="0.25">
      <c r="A102" s="31" t="s">
        <v>155</v>
      </c>
      <c r="B102" s="35">
        <v>109</v>
      </c>
      <c r="C102" s="7">
        <v>10</v>
      </c>
      <c r="D102" s="7">
        <v>114</v>
      </c>
      <c r="E102" s="7">
        <v>17</v>
      </c>
      <c r="F102" s="5" t="s">
        <v>39</v>
      </c>
      <c r="G102" s="7" t="s">
        <v>78</v>
      </c>
      <c r="H102" s="12" t="s">
        <v>45</v>
      </c>
      <c r="I102" s="5" t="s">
        <v>46</v>
      </c>
      <c r="J102" s="7">
        <v>3</v>
      </c>
      <c r="K102" s="7">
        <v>3</v>
      </c>
      <c r="L102" s="7">
        <v>3</v>
      </c>
      <c r="M102" s="7">
        <v>3</v>
      </c>
      <c r="N102" s="7"/>
    </row>
    <row r="103" spans="1:15" ht="47.1" customHeight="1" x14ac:dyDescent="0.25">
      <c r="A103" s="31" t="s">
        <v>156</v>
      </c>
      <c r="B103" s="35">
        <v>199</v>
      </c>
      <c r="C103" s="7">
        <v>16</v>
      </c>
      <c r="D103" s="7">
        <v>221</v>
      </c>
      <c r="E103" s="7">
        <v>14</v>
      </c>
      <c r="F103" s="5" t="s">
        <v>39</v>
      </c>
      <c r="G103" s="7" t="s">
        <v>79</v>
      </c>
      <c r="H103" s="12" t="s">
        <v>45</v>
      </c>
      <c r="I103" s="5" t="s">
        <v>46</v>
      </c>
      <c r="J103" s="7">
        <v>4</v>
      </c>
      <c r="K103" s="7">
        <v>4</v>
      </c>
      <c r="L103" s="7">
        <v>4</v>
      </c>
      <c r="M103" s="7">
        <v>4</v>
      </c>
      <c r="N103" s="7"/>
    </row>
    <row r="104" spans="1:15" ht="47.1" customHeight="1" x14ac:dyDescent="0.25">
      <c r="A104" s="31" t="s">
        <v>157</v>
      </c>
      <c r="B104" s="35">
        <v>498</v>
      </c>
      <c r="C104" s="7">
        <v>39</v>
      </c>
      <c r="D104" s="7">
        <v>476</v>
      </c>
      <c r="E104" s="7">
        <v>39</v>
      </c>
      <c r="F104" s="5" t="s">
        <v>39</v>
      </c>
      <c r="G104" s="7" t="s">
        <v>79</v>
      </c>
      <c r="H104" s="12" t="s">
        <v>45</v>
      </c>
      <c r="I104" s="5" t="s">
        <v>46</v>
      </c>
      <c r="J104" s="7">
        <v>7</v>
      </c>
      <c r="K104" s="7">
        <v>7</v>
      </c>
      <c r="L104" s="7">
        <v>7</v>
      </c>
      <c r="M104" s="7">
        <v>7</v>
      </c>
      <c r="N104" s="7"/>
    </row>
    <row r="105" spans="1:15" ht="47.1" customHeight="1" x14ac:dyDescent="0.25">
      <c r="A105" s="31" t="s">
        <v>158</v>
      </c>
      <c r="B105" s="35">
        <v>482</v>
      </c>
      <c r="C105" s="7">
        <v>13</v>
      </c>
      <c r="D105" s="7">
        <v>531</v>
      </c>
      <c r="E105" s="7">
        <v>20</v>
      </c>
      <c r="F105" s="5" t="s">
        <v>39</v>
      </c>
      <c r="G105" s="7" t="s">
        <v>78</v>
      </c>
      <c r="H105" s="12" t="s">
        <v>45</v>
      </c>
      <c r="I105" s="5" t="s">
        <v>46</v>
      </c>
      <c r="J105" s="7">
        <v>8</v>
      </c>
      <c r="K105" s="7">
        <v>8</v>
      </c>
      <c r="L105" s="7">
        <v>7</v>
      </c>
      <c r="M105" s="7">
        <v>6</v>
      </c>
      <c r="N105" s="7"/>
    </row>
    <row r="106" spans="1:15" ht="47.1" customHeight="1" x14ac:dyDescent="0.25">
      <c r="A106" s="31" t="s">
        <v>159</v>
      </c>
      <c r="B106" s="35">
        <v>567</v>
      </c>
      <c r="C106" s="7">
        <v>21</v>
      </c>
      <c r="D106" s="7">
        <v>602</v>
      </c>
      <c r="E106" s="7">
        <v>20</v>
      </c>
      <c r="F106" s="5" t="s">
        <v>39</v>
      </c>
      <c r="G106" s="7" t="s">
        <v>78</v>
      </c>
      <c r="H106" s="12" t="s">
        <v>45</v>
      </c>
      <c r="I106" s="5" t="s">
        <v>46</v>
      </c>
      <c r="J106" s="7">
        <v>8</v>
      </c>
      <c r="K106" s="7">
        <v>8</v>
      </c>
      <c r="L106" s="7">
        <v>8</v>
      </c>
      <c r="M106" s="7">
        <v>8</v>
      </c>
      <c r="N106" s="7"/>
    </row>
    <row r="107" spans="1:15" ht="47.1" customHeight="1" x14ac:dyDescent="0.25">
      <c r="A107" s="31" t="s">
        <v>160</v>
      </c>
      <c r="B107" s="35">
        <v>205</v>
      </c>
      <c r="C107" s="7">
        <v>16</v>
      </c>
      <c r="D107" s="7">
        <v>258</v>
      </c>
      <c r="E107" s="7">
        <v>12</v>
      </c>
      <c r="F107" s="5" t="s">
        <v>39</v>
      </c>
      <c r="G107" s="7" t="s">
        <v>79</v>
      </c>
      <c r="H107" s="12" t="s">
        <v>45</v>
      </c>
      <c r="I107" s="5" t="s">
        <v>46</v>
      </c>
      <c r="J107" s="7">
        <v>5</v>
      </c>
      <c r="K107" s="7">
        <v>5</v>
      </c>
      <c r="L107" s="7">
        <v>5</v>
      </c>
      <c r="M107" s="7">
        <v>5</v>
      </c>
      <c r="N107" s="7"/>
    </row>
    <row r="108" spans="1:15" ht="47.1" customHeight="1" x14ac:dyDescent="0.25">
      <c r="A108" s="31" t="s">
        <v>161</v>
      </c>
      <c r="B108" s="35">
        <v>630</v>
      </c>
      <c r="C108" s="7">
        <v>41</v>
      </c>
      <c r="D108" s="7">
        <v>643</v>
      </c>
      <c r="E108" s="7">
        <v>61</v>
      </c>
      <c r="F108" s="5" t="s">
        <v>39</v>
      </c>
      <c r="G108" s="7" t="s">
        <v>78</v>
      </c>
      <c r="H108" s="12" t="s">
        <v>45</v>
      </c>
      <c r="I108" s="5" t="s">
        <v>46</v>
      </c>
      <c r="J108" s="7">
        <v>7</v>
      </c>
      <c r="K108" s="7">
        <v>7</v>
      </c>
      <c r="L108" s="7">
        <v>6</v>
      </c>
      <c r="M108" s="7">
        <v>6</v>
      </c>
      <c r="N108" s="7"/>
    </row>
    <row r="109" spans="1:15" ht="47.1" customHeight="1" x14ac:dyDescent="0.25">
      <c r="A109" s="31" t="s">
        <v>162</v>
      </c>
      <c r="B109" s="35">
        <v>333</v>
      </c>
      <c r="C109" s="7">
        <v>19</v>
      </c>
      <c r="D109" s="7">
        <v>384</v>
      </c>
      <c r="E109" s="7">
        <v>32</v>
      </c>
      <c r="F109" s="5" t="s">
        <v>39</v>
      </c>
      <c r="G109" s="7" t="s">
        <v>78</v>
      </c>
      <c r="H109" s="12" t="s">
        <v>45</v>
      </c>
      <c r="I109" s="5" t="s">
        <v>46</v>
      </c>
      <c r="J109" s="7">
        <v>6</v>
      </c>
      <c r="K109" s="7">
        <v>6</v>
      </c>
      <c r="L109" s="7">
        <v>6</v>
      </c>
      <c r="M109" s="7">
        <v>5</v>
      </c>
      <c r="N109" s="7"/>
    </row>
    <row r="110" spans="1:15" ht="47.1" customHeight="1" x14ac:dyDescent="0.25">
      <c r="A110" s="31" t="s">
        <v>163</v>
      </c>
      <c r="B110" s="35">
        <v>157</v>
      </c>
      <c r="C110" s="7">
        <v>16</v>
      </c>
      <c r="D110" s="7">
        <v>149</v>
      </c>
      <c r="E110" s="7">
        <v>32</v>
      </c>
      <c r="F110" s="5" t="s">
        <v>39</v>
      </c>
      <c r="G110" s="7" t="s">
        <v>78</v>
      </c>
      <c r="H110" s="12" t="s">
        <v>45</v>
      </c>
      <c r="I110" s="5" t="s">
        <v>46</v>
      </c>
      <c r="J110" s="7">
        <v>3</v>
      </c>
      <c r="K110" s="7">
        <v>3</v>
      </c>
      <c r="L110" s="7"/>
      <c r="M110" s="7"/>
      <c r="N110" s="7" t="s">
        <v>180</v>
      </c>
    </row>
    <row r="111" spans="1:15" ht="47.1" customHeight="1" x14ac:dyDescent="0.25">
      <c r="A111" s="31" t="s">
        <v>164</v>
      </c>
      <c r="B111" s="35">
        <v>162</v>
      </c>
      <c r="C111" s="7">
        <v>28</v>
      </c>
      <c r="D111" s="7">
        <v>251</v>
      </c>
      <c r="E111" s="7">
        <v>46</v>
      </c>
      <c r="F111" s="5" t="s">
        <v>39</v>
      </c>
      <c r="G111" s="7" t="s">
        <v>78</v>
      </c>
      <c r="H111" s="12" t="s">
        <v>45</v>
      </c>
      <c r="I111" s="5" t="s">
        <v>46</v>
      </c>
      <c r="J111" s="7">
        <v>4</v>
      </c>
      <c r="K111" s="7">
        <v>4</v>
      </c>
      <c r="L111" s="7">
        <v>4</v>
      </c>
      <c r="M111" s="7">
        <v>4</v>
      </c>
      <c r="N111" s="7"/>
    </row>
    <row r="112" spans="1:15" ht="47.1" customHeight="1" x14ac:dyDescent="0.25">
      <c r="A112" s="31" t="s">
        <v>165</v>
      </c>
      <c r="B112" s="35">
        <v>107</v>
      </c>
      <c r="C112" s="7">
        <v>31</v>
      </c>
      <c r="D112" s="7">
        <v>157</v>
      </c>
      <c r="E112" s="7">
        <v>37</v>
      </c>
      <c r="F112" s="5" t="s">
        <v>39</v>
      </c>
      <c r="G112" s="7" t="s">
        <v>79</v>
      </c>
      <c r="H112" s="12" t="s">
        <v>45</v>
      </c>
      <c r="I112" s="5" t="s">
        <v>46</v>
      </c>
      <c r="J112" s="7">
        <v>2</v>
      </c>
      <c r="K112" s="7">
        <v>2</v>
      </c>
      <c r="L112" s="7"/>
      <c r="M112" s="7"/>
      <c r="N112" s="7" t="s">
        <v>180</v>
      </c>
    </row>
    <row r="113" spans="1:14" ht="47.1" customHeight="1" x14ac:dyDescent="0.25">
      <c r="A113" s="31" t="s">
        <v>166</v>
      </c>
      <c r="B113" s="35">
        <v>409</v>
      </c>
      <c r="C113" s="7">
        <v>16</v>
      </c>
      <c r="D113" s="7">
        <v>431</v>
      </c>
      <c r="E113" s="7">
        <v>12</v>
      </c>
      <c r="F113" s="5" t="s">
        <v>39</v>
      </c>
      <c r="G113" s="7" t="s">
        <v>78</v>
      </c>
      <c r="H113" s="12" t="s">
        <v>45</v>
      </c>
      <c r="I113" s="5" t="s">
        <v>46</v>
      </c>
      <c r="J113" s="7">
        <v>5</v>
      </c>
      <c r="K113" s="7">
        <v>5</v>
      </c>
      <c r="L113" s="7">
        <v>5</v>
      </c>
      <c r="M113" s="7">
        <v>4</v>
      </c>
      <c r="N113" s="7"/>
    </row>
    <row r="114" spans="1:14" ht="47.1" customHeight="1" x14ac:dyDescent="0.25">
      <c r="A114" s="31" t="s">
        <v>167</v>
      </c>
      <c r="B114" s="35">
        <v>0</v>
      </c>
      <c r="C114" s="7">
        <v>0</v>
      </c>
      <c r="D114" s="7">
        <v>623</v>
      </c>
      <c r="E114" s="7">
        <v>7</v>
      </c>
      <c r="F114" s="5" t="s">
        <v>39</v>
      </c>
      <c r="G114" s="7" t="s">
        <v>79</v>
      </c>
      <c r="H114" s="12" t="s">
        <v>45</v>
      </c>
      <c r="I114" s="5" t="s">
        <v>46</v>
      </c>
      <c r="J114" s="7">
        <v>4</v>
      </c>
      <c r="K114" s="7">
        <v>4</v>
      </c>
      <c r="L114" s="7">
        <v>4</v>
      </c>
      <c r="M114" s="7">
        <v>4</v>
      </c>
      <c r="N114" s="7"/>
    </row>
    <row r="115" spans="1:14" ht="47.1" customHeight="1" x14ac:dyDescent="0.25">
      <c r="A115" s="31" t="s">
        <v>168</v>
      </c>
      <c r="B115" s="35">
        <v>336</v>
      </c>
      <c r="C115" s="7">
        <v>18</v>
      </c>
      <c r="D115" s="7">
        <v>339</v>
      </c>
      <c r="E115" s="7">
        <v>28</v>
      </c>
      <c r="F115" s="5" t="s">
        <v>39</v>
      </c>
      <c r="G115" s="7" t="s">
        <v>79</v>
      </c>
      <c r="H115" s="12" t="s">
        <v>45</v>
      </c>
      <c r="I115" s="5" t="s">
        <v>46</v>
      </c>
      <c r="J115" s="7">
        <v>6</v>
      </c>
      <c r="K115" s="7">
        <v>6</v>
      </c>
      <c r="L115" s="7">
        <v>6</v>
      </c>
      <c r="M115" s="7">
        <v>6</v>
      </c>
      <c r="N115" s="7"/>
    </row>
    <row r="116" spans="1:14" ht="47.1" customHeight="1" x14ac:dyDescent="0.25">
      <c r="A116" s="31" t="s">
        <v>169</v>
      </c>
      <c r="B116" s="35">
        <v>326</v>
      </c>
      <c r="C116" s="7">
        <v>16</v>
      </c>
      <c r="D116" s="7">
        <v>354</v>
      </c>
      <c r="E116" s="7">
        <v>20</v>
      </c>
      <c r="F116" s="5" t="s">
        <v>39</v>
      </c>
      <c r="G116" s="7" t="s">
        <v>79</v>
      </c>
      <c r="H116" s="12" t="s">
        <v>45</v>
      </c>
      <c r="I116" s="5" t="s">
        <v>46</v>
      </c>
      <c r="J116" s="7">
        <v>6</v>
      </c>
      <c r="K116" s="7">
        <v>6</v>
      </c>
      <c r="L116" s="7">
        <v>5</v>
      </c>
      <c r="M116" s="7">
        <v>5</v>
      </c>
      <c r="N116" s="7"/>
    </row>
    <row r="117" spans="1:14" ht="47.1" customHeight="1" x14ac:dyDescent="0.25">
      <c r="A117" s="31" t="s">
        <v>170</v>
      </c>
      <c r="B117" s="35">
        <v>418</v>
      </c>
      <c r="C117" s="7">
        <v>40</v>
      </c>
      <c r="D117" s="7">
        <v>437</v>
      </c>
      <c r="E117" s="7">
        <v>42</v>
      </c>
      <c r="F117" s="5" t="s">
        <v>39</v>
      </c>
      <c r="G117" s="7" t="s">
        <v>78</v>
      </c>
      <c r="H117" s="12" t="s">
        <v>45</v>
      </c>
      <c r="I117" s="5" t="s">
        <v>46</v>
      </c>
      <c r="J117" s="7">
        <v>10</v>
      </c>
      <c r="K117" s="7">
        <v>10</v>
      </c>
      <c r="L117" s="7">
        <v>9</v>
      </c>
      <c r="M117" s="7">
        <v>9</v>
      </c>
      <c r="N117" s="7"/>
    </row>
    <row r="118" spans="1:14" ht="47.1" customHeight="1" x14ac:dyDescent="0.25">
      <c r="A118" s="31" t="s">
        <v>171</v>
      </c>
      <c r="B118" s="35">
        <v>121</v>
      </c>
      <c r="C118" s="7">
        <v>47</v>
      </c>
      <c r="D118" s="7">
        <v>146</v>
      </c>
      <c r="E118" s="7">
        <v>38</v>
      </c>
      <c r="F118" s="5" t="s">
        <v>39</v>
      </c>
      <c r="G118" s="7" t="s">
        <v>79</v>
      </c>
      <c r="H118" s="12" t="s">
        <v>45</v>
      </c>
      <c r="I118" s="5" t="s">
        <v>46</v>
      </c>
      <c r="J118" s="7">
        <v>6</v>
      </c>
      <c r="K118" s="7">
        <v>6</v>
      </c>
      <c r="L118" s="7">
        <v>6</v>
      </c>
      <c r="M118" s="7">
        <v>6</v>
      </c>
      <c r="N118" s="7"/>
    </row>
    <row r="119" spans="1:14" ht="47.1" customHeight="1" x14ac:dyDescent="0.25">
      <c r="A119" s="31" t="s">
        <v>172</v>
      </c>
      <c r="B119" s="35">
        <v>640</v>
      </c>
      <c r="C119" s="7">
        <v>27</v>
      </c>
      <c r="D119" s="7">
        <v>718</v>
      </c>
      <c r="E119" s="7">
        <v>27</v>
      </c>
      <c r="F119" s="5" t="s">
        <v>39</v>
      </c>
      <c r="G119" s="7" t="s">
        <v>78</v>
      </c>
      <c r="H119" s="12" t="s">
        <v>45</v>
      </c>
      <c r="I119" s="5" t="s">
        <v>46</v>
      </c>
      <c r="J119" s="7">
        <v>12</v>
      </c>
      <c r="K119" s="7">
        <v>12</v>
      </c>
      <c r="L119" s="7">
        <v>11</v>
      </c>
      <c r="M119" s="7">
        <v>10</v>
      </c>
      <c r="N119" s="7"/>
    </row>
    <row r="120" spans="1:14" ht="47.1" customHeight="1" x14ac:dyDescent="0.25">
      <c r="A120" s="31" t="s">
        <v>173</v>
      </c>
      <c r="B120" s="35">
        <v>233</v>
      </c>
      <c r="C120" s="7">
        <v>11</v>
      </c>
      <c r="D120" s="7">
        <v>214</v>
      </c>
      <c r="E120" s="7">
        <v>38</v>
      </c>
      <c r="F120" s="5" t="s">
        <v>39</v>
      </c>
      <c r="G120" s="7" t="s">
        <v>78</v>
      </c>
      <c r="H120" s="12" t="s">
        <v>45</v>
      </c>
      <c r="I120" s="5" t="s">
        <v>46</v>
      </c>
      <c r="J120" s="7">
        <v>4</v>
      </c>
      <c r="K120" s="7">
        <v>4</v>
      </c>
      <c r="L120" s="7"/>
      <c r="M120" s="7"/>
      <c r="N120" s="7" t="s">
        <v>180</v>
      </c>
    </row>
    <row r="121" spans="1:14" ht="47.1" customHeight="1" x14ac:dyDescent="0.25">
      <c r="A121" s="31" t="s">
        <v>174</v>
      </c>
      <c r="B121" s="35">
        <v>415</v>
      </c>
      <c r="C121" s="7">
        <v>7</v>
      </c>
      <c r="D121" s="7">
        <v>421</v>
      </c>
      <c r="E121" s="7">
        <v>43</v>
      </c>
      <c r="F121" s="5" t="s">
        <v>39</v>
      </c>
      <c r="G121" s="7" t="s">
        <v>78</v>
      </c>
      <c r="H121" s="12" t="s">
        <v>45</v>
      </c>
      <c r="I121" s="5" t="s">
        <v>46</v>
      </c>
      <c r="J121" s="7">
        <v>7</v>
      </c>
      <c r="K121" s="7">
        <v>7</v>
      </c>
      <c r="L121" s="7"/>
      <c r="M121" s="7"/>
      <c r="N121" s="7" t="s">
        <v>180</v>
      </c>
    </row>
    <row r="122" spans="1:14" ht="47.1" customHeight="1" x14ac:dyDescent="0.25">
      <c r="A122" s="31" t="s">
        <v>175</v>
      </c>
      <c r="B122" s="35">
        <v>63</v>
      </c>
      <c r="C122" s="7">
        <v>5</v>
      </c>
      <c r="D122" s="7">
        <v>53</v>
      </c>
      <c r="E122" s="7">
        <v>3</v>
      </c>
      <c r="F122" s="7" t="s">
        <v>80</v>
      </c>
      <c r="G122" s="7"/>
      <c r="H122" s="7"/>
      <c r="I122" s="5" t="s">
        <v>46</v>
      </c>
      <c r="J122" s="7">
        <v>2</v>
      </c>
      <c r="K122" s="7">
        <v>2</v>
      </c>
      <c r="L122" s="7">
        <v>2</v>
      </c>
      <c r="M122" s="7">
        <v>2</v>
      </c>
      <c r="N122" s="7"/>
    </row>
    <row r="123" spans="1:14" ht="47.1" customHeight="1" x14ac:dyDescent="0.25">
      <c r="A123" s="31" t="s">
        <v>176</v>
      </c>
      <c r="B123" s="35">
        <v>353</v>
      </c>
      <c r="C123" s="7">
        <v>31</v>
      </c>
      <c r="D123" s="7">
        <v>401</v>
      </c>
      <c r="E123" s="7">
        <v>31</v>
      </c>
      <c r="F123" s="5" t="s">
        <v>39</v>
      </c>
      <c r="G123" s="7" t="s">
        <v>78</v>
      </c>
      <c r="H123" s="7" t="s">
        <v>45</v>
      </c>
      <c r="I123" s="5" t="s">
        <v>46</v>
      </c>
      <c r="J123" s="7">
        <v>7</v>
      </c>
      <c r="K123" s="7">
        <v>7</v>
      </c>
      <c r="L123" s="7"/>
      <c r="M123" s="7"/>
      <c r="N123" s="7" t="s">
        <v>180</v>
      </c>
    </row>
    <row r="124" spans="1:14" ht="47.1" customHeight="1" x14ac:dyDescent="0.25">
      <c r="A124" s="31" t="s">
        <v>177</v>
      </c>
      <c r="B124" s="35">
        <v>43</v>
      </c>
      <c r="C124" s="7">
        <v>8</v>
      </c>
      <c r="D124" s="7">
        <v>75</v>
      </c>
      <c r="E124" s="7">
        <v>10</v>
      </c>
      <c r="F124" s="7" t="s">
        <v>80</v>
      </c>
      <c r="G124" s="7"/>
      <c r="H124" s="7"/>
      <c r="I124" s="5" t="s">
        <v>46</v>
      </c>
      <c r="J124" s="7">
        <v>2</v>
      </c>
      <c r="K124" s="7">
        <v>2</v>
      </c>
      <c r="L124" s="7">
        <v>2</v>
      </c>
      <c r="M124" s="7">
        <v>2</v>
      </c>
      <c r="N124" s="7"/>
    </row>
    <row r="125" spans="1:14" ht="47.1" customHeight="1" x14ac:dyDescent="0.25">
      <c r="A125" s="31" t="s">
        <v>178</v>
      </c>
      <c r="B125" s="35">
        <v>204</v>
      </c>
      <c r="C125" s="7">
        <v>28</v>
      </c>
      <c r="D125" s="7">
        <v>258</v>
      </c>
      <c r="E125" s="7">
        <v>35</v>
      </c>
      <c r="F125" s="5" t="s">
        <v>39</v>
      </c>
      <c r="G125" s="7" t="s">
        <v>79</v>
      </c>
      <c r="H125" s="7" t="s">
        <v>45</v>
      </c>
      <c r="I125" s="5" t="s">
        <v>46</v>
      </c>
      <c r="J125" s="7">
        <v>5</v>
      </c>
      <c r="K125" s="7">
        <v>5</v>
      </c>
      <c r="L125" s="7">
        <v>5</v>
      </c>
      <c r="M125" s="7">
        <v>5</v>
      </c>
      <c r="N125" s="7"/>
    </row>
    <row r="126" spans="1:14" x14ac:dyDescent="0.25">
      <c r="A126" s="18" t="s">
        <v>98</v>
      </c>
      <c r="B126" s="41">
        <f>SUM(B127:B142)</f>
        <v>6181</v>
      </c>
      <c r="C126" s="24">
        <f t="shared" ref="C126:E126" si="11">SUM(C127:C142)</f>
        <v>576</v>
      </c>
      <c r="D126" s="24">
        <f t="shared" si="11"/>
        <v>6698</v>
      </c>
      <c r="E126" s="24">
        <f t="shared" si="11"/>
        <v>654</v>
      </c>
      <c r="F126" s="24"/>
      <c r="G126" s="24"/>
      <c r="H126" s="24" t="s">
        <v>45</v>
      </c>
      <c r="I126" s="24" t="s">
        <v>46</v>
      </c>
      <c r="J126" s="24">
        <f>SUM(J127:J142)</f>
        <v>98</v>
      </c>
      <c r="K126" s="24">
        <f t="shared" ref="K126:M126" si="12">SUM(K127:K142)</f>
        <v>98</v>
      </c>
      <c r="L126" s="24">
        <f t="shared" si="12"/>
        <v>90</v>
      </c>
      <c r="M126" s="24">
        <f t="shared" si="12"/>
        <v>86</v>
      </c>
      <c r="N126" s="24"/>
    </row>
    <row r="127" spans="1:14" ht="30" x14ac:dyDescent="0.25">
      <c r="A127" s="13" t="s">
        <v>83</v>
      </c>
      <c r="B127" s="35">
        <v>258</v>
      </c>
      <c r="C127" s="7">
        <v>35</v>
      </c>
      <c r="D127" s="7">
        <v>340</v>
      </c>
      <c r="E127" s="7">
        <v>49</v>
      </c>
      <c r="F127" s="5" t="s">
        <v>39</v>
      </c>
      <c r="G127" s="5" t="s">
        <v>33</v>
      </c>
      <c r="H127" s="29" t="s">
        <v>45</v>
      </c>
      <c r="I127" s="8" t="s">
        <v>46</v>
      </c>
      <c r="J127" s="7">
        <v>7</v>
      </c>
      <c r="K127" s="7">
        <v>7</v>
      </c>
      <c r="L127" s="7">
        <v>6</v>
      </c>
      <c r="M127" s="7">
        <v>5</v>
      </c>
      <c r="N127" s="4"/>
    </row>
    <row r="128" spans="1:14" ht="45" x14ac:dyDescent="0.25">
      <c r="A128" s="13" t="s">
        <v>84</v>
      </c>
      <c r="B128" s="35">
        <v>260</v>
      </c>
      <c r="C128" s="7">
        <v>26</v>
      </c>
      <c r="D128" s="7">
        <v>333</v>
      </c>
      <c r="E128" s="7">
        <v>32</v>
      </c>
      <c r="F128" s="5" t="s">
        <v>39</v>
      </c>
      <c r="G128" s="5" t="s">
        <v>33</v>
      </c>
      <c r="H128" s="29" t="s">
        <v>45</v>
      </c>
      <c r="I128" s="8" t="s">
        <v>46</v>
      </c>
      <c r="J128" s="7">
        <v>5</v>
      </c>
      <c r="K128" s="7">
        <v>5</v>
      </c>
      <c r="L128" s="7">
        <v>4</v>
      </c>
      <c r="M128" s="7">
        <v>3</v>
      </c>
      <c r="N128" s="4"/>
    </row>
    <row r="129" spans="1:14" ht="45" x14ac:dyDescent="0.25">
      <c r="A129" s="13" t="s">
        <v>85</v>
      </c>
      <c r="B129" s="35">
        <v>364</v>
      </c>
      <c r="C129" s="7">
        <v>16</v>
      </c>
      <c r="D129" s="7">
        <v>430</v>
      </c>
      <c r="E129" s="7">
        <v>30</v>
      </c>
      <c r="F129" s="5" t="s">
        <v>39</v>
      </c>
      <c r="G129" s="5" t="s">
        <v>33</v>
      </c>
      <c r="H129" s="29" t="s">
        <v>45</v>
      </c>
      <c r="I129" s="8" t="s">
        <v>46</v>
      </c>
      <c r="J129" s="7">
        <v>6</v>
      </c>
      <c r="K129" s="7">
        <v>6</v>
      </c>
      <c r="L129" s="7">
        <v>5</v>
      </c>
      <c r="M129" s="7">
        <v>5</v>
      </c>
      <c r="N129" s="4"/>
    </row>
    <row r="130" spans="1:14" ht="45" x14ac:dyDescent="0.25">
      <c r="A130" s="13" t="s">
        <v>86</v>
      </c>
      <c r="B130" s="35">
        <v>344</v>
      </c>
      <c r="C130" s="7">
        <v>19</v>
      </c>
      <c r="D130" s="7">
        <v>310</v>
      </c>
      <c r="E130" s="7">
        <v>20</v>
      </c>
      <c r="F130" s="5" t="s">
        <v>39</v>
      </c>
      <c r="G130" s="5" t="s">
        <v>33</v>
      </c>
      <c r="H130" s="29" t="s">
        <v>45</v>
      </c>
      <c r="I130" s="8" t="s">
        <v>46</v>
      </c>
      <c r="J130" s="7">
        <v>5</v>
      </c>
      <c r="K130" s="7">
        <v>5</v>
      </c>
      <c r="L130" s="7">
        <v>5</v>
      </c>
      <c r="M130" s="7">
        <v>5</v>
      </c>
      <c r="N130" s="4"/>
    </row>
    <row r="131" spans="1:14" ht="45" x14ac:dyDescent="0.25">
      <c r="A131" s="30" t="s">
        <v>183</v>
      </c>
      <c r="B131" s="35">
        <v>189</v>
      </c>
      <c r="C131" s="7">
        <v>12</v>
      </c>
      <c r="D131" s="7">
        <v>193</v>
      </c>
      <c r="E131" s="7">
        <v>23</v>
      </c>
      <c r="F131" s="5"/>
      <c r="G131" s="5"/>
      <c r="H131" s="5"/>
      <c r="I131" s="8"/>
      <c r="J131" s="7"/>
      <c r="K131" s="7"/>
      <c r="L131" s="7"/>
      <c r="M131" s="7"/>
      <c r="N131" s="4" t="s">
        <v>180</v>
      </c>
    </row>
    <row r="132" spans="1:14" ht="45" x14ac:dyDescent="0.25">
      <c r="A132" s="13" t="s">
        <v>87</v>
      </c>
      <c r="B132" s="35">
        <v>214</v>
      </c>
      <c r="C132" s="7">
        <v>16</v>
      </c>
      <c r="D132" s="7">
        <v>271</v>
      </c>
      <c r="E132" s="7">
        <v>32</v>
      </c>
      <c r="F132" s="5" t="s">
        <v>39</v>
      </c>
      <c r="G132" s="5" t="s">
        <v>31</v>
      </c>
      <c r="H132" s="5" t="s">
        <v>45</v>
      </c>
      <c r="I132" s="8" t="s">
        <v>46</v>
      </c>
      <c r="J132" s="7">
        <v>6</v>
      </c>
      <c r="K132" s="7">
        <v>6</v>
      </c>
      <c r="L132" s="7">
        <v>5</v>
      </c>
      <c r="M132" s="7">
        <v>5</v>
      </c>
      <c r="N132" s="4"/>
    </row>
    <row r="133" spans="1:14" ht="60" x14ac:dyDescent="0.25">
      <c r="A133" s="13" t="s">
        <v>88</v>
      </c>
      <c r="B133" s="35">
        <v>537</v>
      </c>
      <c r="C133" s="7">
        <v>21</v>
      </c>
      <c r="D133" s="7">
        <v>593</v>
      </c>
      <c r="E133" s="7">
        <v>47</v>
      </c>
      <c r="F133" s="5" t="s">
        <v>39</v>
      </c>
      <c r="G133" s="5" t="s">
        <v>31</v>
      </c>
      <c r="H133" s="5" t="s">
        <v>45</v>
      </c>
      <c r="I133" s="8" t="s">
        <v>46</v>
      </c>
      <c r="J133" s="7">
        <v>8</v>
      </c>
      <c r="K133" s="7">
        <v>8</v>
      </c>
      <c r="L133" s="7">
        <v>7</v>
      </c>
      <c r="M133" s="7">
        <v>6</v>
      </c>
      <c r="N133" s="4"/>
    </row>
    <row r="134" spans="1:14" ht="30" x14ac:dyDescent="0.25">
      <c r="A134" s="13" t="s">
        <v>89</v>
      </c>
      <c r="B134" s="35">
        <v>702</v>
      </c>
      <c r="C134" s="7">
        <v>36</v>
      </c>
      <c r="D134" s="7">
        <v>675</v>
      </c>
      <c r="E134" s="7">
        <v>48</v>
      </c>
      <c r="F134" s="5" t="s">
        <v>39</v>
      </c>
      <c r="G134" s="5" t="s">
        <v>33</v>
      </c>
      <c r="H134" s="5" t="s">
        <v>45</v>
      </c>
      <c r="I134" s="8" t="s">
        <v>46</v>
      </c>
      <c r="J134" s="7">
        <v>9</v>
      </c>
      <c r="K134" s="7">
        <v>9</v>
      </c>
      <c r="L134" s="7">
        <v>8</v>
      </c>
      <c r="M134" s="7">
        <v>8</v>
      </c>
      <c r="N134" s="4"/>
    </row>
    <row r="135" spans="1:14" ht="45" x14ac:dyDescent="0.25">
      <c r="A135" s="13" t="s">
        <v>90</v>
      </c>
      <c r="B135" s="35">
        <v>41</v>
      </c>
      <c r="C135" s="7">
        <v>17</v>
      </c>
      <c r="D135" s="7">
        <v>53</v>
      </c>
      <c r="E135" s="7">
        <v>20</v>
      </c>
      <c r="F135" s="5" t="s">
        <v>39</v>
      </c>
      <c r="G135" s="5" t="s">
        <v>33</v>
      </c>
      <c r="H135" s="5" t="s">
        <v>45</v>
      </c>
      <c r="I135" s="8" t="s">
        <v>46</v>
      </c>
      <c r="J135" s="7">
        <v>3</v>
      </c>
      <c r="K135" s="7">
        <v>3</v>
      </c>
      <c r="L135" s="7">
        <v>3</v>
      </c>
      <c r="M135" s="7">
        <v>3</v>
      </c>
      <c r="N135" s="4"/>
    </row>
    <row r="136" spans="1:14" ht="45" x14ac:dyDescent="0.25">
      <c r="A136" s="13" t="s">
        <v>91</v>
      </c>
      <c r="B136" s="35">
        <v>389</v>
      </c>
      <c r="C136" s="7">
        <v>172</v>
      </c>
      <c r="D136" s="7">
        <v>464</v>
      </c>
      <c r="E136" s="7">
        <v>36</v>
      </c>
      <c r="F136" s="5" t="s">
        <v>39</v>
      </c>
      <c r="G136" s="5" t="s">
        <v>33</v>
      </c>
      <c r="H136" s="5" t="s">
        <v>45</v>
      </c>
      <c r="I136" s="8" t="s">
        <v>46</v>
      </c>
      <c r="J136" s="7">
        <v>6</v>
      </c>
      <c r="K136" s="7">
        <v>6</v>
      </c>
      <c r="L136" s="7">
        <v>6</v>
      </c>
      <c r="M136" s="7">
        <v>6</v>
      </c>
      <c r="N136" s="4"/>
    </row>
    <row r="137" spans="1:14" ht="45" x14ac:dyDescent="0.25">
      <c r="A137" s="13" t="s">
        <v>92</v>
      </c>
      <c r="B137" s="35">
        <v>216</v>
      </c>
      <c r="C137" s="7">
        <v>28</v>
      </c>
      <c r="D137" s="7">
        <v>206</v>
      </c>
      <c r="E137" s="7">
        <v>35</v>
      </c>
      <c r="F137" s="5" t="s">
        <v>39</v>
      </c>
      <c r="G137" s="5" t="s">
        <v>33</v>
      </c>
      <c r="H137" s="5" t="s">
        <v>45</v>
      </c>
      <c r="I137" s="8" t="s">
        <v>46</v>
      </c>
      <c r="J137" s="7">
        <v>5</v>
      </c>
      <c r="K137" s="7">
        <v>5</v>
      </c>
      <c r="L137" s="7">
        <v>4</v>
      </c>
      <c r="M137" s="7">
        <v>4</v>
      </c>
      <c r="N137" s="4"/>
    </row>
    <row r="138" spans="1:14" ht="30" x14ac:dyDescent="0.25">
      <c r="A138" s="13" t="s">
        <v>93</v>
      </c>
      <c r="B138" s="35">
        <v>444</v>
      </c>
      <c r="C138" s="7">
        <v>39</v>
      </c>
      <c r="D138" s="7">
        <v>401</v>
      </c>
      <c r="E138" s="7">
        <v>94</v>
      </c>
      <c r="F138" s="5" t="s">
        <v>39</v>
      </c>
      <c r="G138" s="5" t="s">
        <v>33</v>
      </c>
      <c r="H138" s="5" t="s">
        <v>45</v>
      </c>
      <c r="I138" s="8" t="s">
        <v>46</v>
      </c>
      <c r="J138" s="7">
        <v>6</v>
      </c>
      <c r="K138" s="7">
        <v>6</v>
      </c>
      <c r="L138" s="7">
        <v>6</v>
      </c>
      <c r="M138" s="7">
        <v>6</v>
      </c>
      <c r="N138" s="4"/>
    </row>
    <row r="139" spans="1:14" ht="30" x14ac:dyDescent="0.25">
      <c r="A139" s="13" t="s">
        <v>94</v>
      </c>
      <c r="B139" s="35">
        <v>397</v>
      </c>
      <c r="C139" s="7">
        <v>40</v>
      </c>
      <c r="D139" s="7">
        <v>408</v>
      </c>
      <c r="E139" s="7">
        <v>46</v>
      </c>
      <c r="F139" s="5" t="s">
        <v>39</v>
      </c>
      <c r="G139" s="5" t="s">
        <v>33</v>
      </c>
      <c r="H139" s="5" t="s">
        <v>45</v>
      </c>
      <c r="I139" s="8" t="s">
        <v>46</v>
      </c>
      <c r="J139" s="7">
        <v>7</v>
      </c>
      <c r="K139" s="7">
        <v>7</v>
      </c>
      <c r="L139" s="7">
        <v>7</v>
      </c>
      <c r="M139" s="7">
        <v>6</v>
      </c>
      <c r="N139" s="4"/>
    </row>
    <row r="140" spans="1:14" ht="30" x14ac:dyDescent="0.25">
      <c r="A140" s="13" t="s">
        <v>95</v>
      </c>
      <c r="B140" s="35">
        <v>691</v>
      </c>
      <c r="C140" s="7">
        <v>41</v>
      </c>
      <c r="D140" s="7">
        <v>771</v>
      </c>
      <c r="E140" s="7">
        <v>57</v>
      </c>
      <c r="F140" s="5" t="s">
        <v>39</v>
      </c>
      <c r="G140" s="5" t="s">
        <v>31</v>
      </c>
      <c r="H140" s="5" t="s">
        <v>45</v>
      </c>
      <c r="I140" s="8" t="s">
        <v>46</v>
      </c>
      <c r="J140" s="7">
        <v>6</v>
      </c>
      <c r="K140" s="7">
        <v>6</v>
      </c>
      <c r="L140" s="7">
        <v>6</v>
      </c>
      <c r="M140" s="7">
        <v>6</v>
      </c>
      <c r="N140" s="4"/>
    </row>
    <row r="141" spans="1:14" ht="45" x14ac:dyDescent="0.25">
      <c r="A141" s="13" t="s">
        <v>96</v>
      </c>
      <c r="B141" s="35">
        <v>751</v>
      </c>
      <c r="C141" s="7">
        <v>28</v>
      </c>
      <c r="D141" s="7">
        <v>787</v>
      </c>
      <c r="E141" s="7">
        <v>47</v>
      </c>
      <c r="F141" s="5" t="s">
        <v>39</v>
      </c>
      <c r="G141" s="5" t="s">
        <v>33</v>
      </c>
      <c r="H141" s="5" t="s">
        <v>45</v>
      </c>
      <c r="I141" s="8" t="s">
        <v>46</v>
      </c>
      <c r="J141" s="7">
        <v>12</v>
      </c>
      <c r="K141" s="7">
        <v>12</v>
      </c>
      <c r="L141" s="7">
        <v>12</v>
      </c>
      <c r="M141" s="7">
        <v>12</v>
      </c>
      <c r="N141" s="4"/>
    </row>
    <row r="142" spans="1:14" ht="45" x14ac:dyDescent="0.25">
      <c r="A142" s="13" t="s">
        <v>97</v>
      </c>
      <c r="B142" s="35">
        <v>384</v>
      </c>
      <c r="C142" s="7">
        <v>30</v>
      </c>
      <c r="D142" s="7">
        <v>463</v>
      </c>
      <c r="E142" s="7">
        <v>38</v>
      </c>
      <c r="F142" s="5" t="s">
        <v>39</v>
      </c>
      <c r="G142" s="5" t="s">
        <v>33</v>
      </c>
      <c r="H142" s="5" t="s">
        <v>45</v>
      </c>
      <c r="I142" s="8" t="s">
        <v>46</v>
      </c>
      <c r="J142" s="7">
        <v>7</v>
      </c>
      <c r="K142" s="7">
        <v>7</v>
      </c>
      <c r="L142" s="7">
        <v>6</v>
      </c>
      <c r="M142" s="7">
        <v>6</v>
      </c>
      <c r="N142" s="4"/>
    </row>
  </sheetData>
  <mergeCells count="14">
    <mergeCell ref="A2:N2"/>
    <mergeCell ref="A3:A5"/>
    <mergeCell ref="B3:E3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B4:C4"/>
    <mergeCell ref="D4:E4"/>
  </mergeCells>
  <dataValidations count="2">
    <dataValidation type="list" allowBlank="1" showInputMessage="1" showErrorMessage="1" prompt="Выберите значение из списка" sqref="G58">
      <formula1>"столовая, работающая на продовольственном сырье или полуфабрикатах,столовая-доготовочная,буфет раздаточная"</formula1>
    </dataValidation>
    <dataValidation type="list" allowBlank="1" showInputMessage="1" showErrorMessage="1" prompt="Выберите значение из списка" sqref="G43:G57 G59:G62">
      <formula1>"столовая, работающая на сырье, столовая, работающая на полуфабрикатах,буфет-раздаточная"</formula1>
    </dataValidation>
  </dataValidations>
  <pageMargins left="0.70078740157480324" right="0.70078740157480324" top="0.75196850393700787" bottom="0.75196850393700787" header="0.3" footer="0.3"/>
  <pageSetup paperSize="9" scale="5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Паспортизация школ 18.03.2026</vt:lpstr>
      <vt:lpstr>'Паспортизация школ 18.03.2026'!Область_печати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Щукина Е.Н.</dc:creator>
  <cp:lastModifiedBy>Кадырова Регина Маратовна</cp:lastModifiedBy>
  <cp:revision>1</cp:revision>
  <cp:lastPrinted>2026-03-19T11:41:11Z</cp:lastPrinted>
  <dcterms:created xsi:type="dcterms:W3CDTF">2025-10-14T10:17:36Z</dcterms:created>
  <dcterms:modified xsi:type="dcterms:W3CDTF">2026-04-30T06:17:17Z</dcterms:modified>
</cp:coreProperties>
</file>