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'Лист3'!$A$1:$H$40</definedName>
  </definedNames>
  <calcPr fullCalcOnLoad="1" refMode="R1C1"/>
</workbook>
</file>

<file path=xl/sharedStrings.xml><?xml version="1.0" encoding="utf-8"?>
<sst xmlns="http://schemas.openxmlformats.org/spreadsheetml/2006/main" count="58" uniqueCount="53">
  <si>
    <t>Заработная плата</t>
  </si>
  <si>
    <t>Услуги связи</t>
  </si>
  <si>
    <t>Виды расходов</t>
  </si>
  <si>
    <t>статья расходов</t>
  </si>
  <si>
    <t>Освоено</t>
  </si>
  <si>
    <t>Итого:</t>
  </si>
  <si>
    <t>Поступления всего:</t>
  </si>
  <si>
    <t>Расход всего:</t>
  </si>
  <si>
    <t>Мингазова З.А.</t>
  </si>
  <si>
    <t>Каракозова Н.В.</t>
  </si>
  <si>
    <t>Руководитель МКУ ЦБ МУО Советского района г.Уфа</t>
  </si>
  <si>
    <t>Главный бухгалтер МКУ ЦБ МУО Советского района г.Уфа</t>
  </si>
  <si>
    <t xml:space="preserve">Утверждено плановых  назначений </t>
  </si>
  <si>
    <t>Средства федерального бюджета</t>
  </si>
  <si>
    <t>Средства республиканского бюджета</t>
  </si>
  <si>
    <t>Средства местного бюджета</t>
  </si>
  <si>
    <t xml:space="preserve">                   Финансовое обеспечение за счет бюджетных ассигнований федерального бюджета,бюджетов субъектов РФ, местных бюджетов.</t>
  </si>
  <si>
    <t>Другие выплаты</t>
  </si>
  <si>
    <t>Начисления на выплаты по оплате труда</t>
  </si>
  <si>
    <t>Оплата услуг отопления (тэц)</t>
  </si>
  <si>
    <t>Оплата услуг горячего водоснабжения</t>
  </si>
  <si>
    <t>Оплата услуг холодного водоснабжения</t>
  </si>
  <si>
    <t>Оплата услуг потребления электроэнергии</t>
  </si>
  <si>
    <t>Оплата услуг канализации, ассенизации, водоотведения</t>
  </si>
  <si>
    <t>Содержание нефинансовых активов в чистоте</t>
  </si>
  <si>
    <t>Другие расходы по содержанию имущества</t>
  </si>
  <si>
    <t>Монтажные работы</t>
  </si>
  <si>
    <t>Услуги по охране (в том числе вневедомственной и пожарной)</t>
  </si>
  <si>
    <t>Налоги, пошлины и сборы</t>
  </si>
  <si>
    <t>212.3(266)</t>
  </si>
  <si>
    <t>223.1</t>
  </si>
  <si>
    <t>223.3</t>
  </si>
  <si>
    <t>223.4</t>
  </si>
  <si>
    <t>223.6</t>
  </si>
  <si>
    <t>223.7</t>
  </si>
  <si>
    <t>225.1</t>
  </si>
  <si>
    <t>225.6</t>
  </si>
  <si>
    <t>226.10(226.4)</t>
  </si>
  <si>
    <t>226.4</t>
  </si>
  <si>
    <t>226.5</t>
  </si>
  <si>
    <t>ФМО (учебники,игрушки)</t>
  </si>
  <si>
    <t>225.4</t>
  </si>
  <si>
    <t>Противопожарные мероприятия, связанные с содержанием имущества</t>
  </si>
  <si>
    <t>Медицинские услуги и санитарно-эпидемиологические работы и услуги (не связанные с содержанием имущества)</t>
  </si>
  <si>
    <t>226.9</t>
  </si>
  <si>
    <t>Муниципальное бюджетное общеобразовательное учреждение "Лицей № 96" городского округа город Уфа Республики Башкортостан</t>
  </si>
  <si>
    <t xml:space="preserve">бюджет 2017 год </t>
  </si>
  <si>
    <t>бюджет 2018 год</t>
  </si>
  <si>
    <t>бюджет 2019 год</t>
  </si>
  <si>
    <t>Приобретение МЗ</t>
  </si>
  <si>
    <t>340 (346)</t>
  </si>
  <si>
    <t>Питание S2080, прочие расходы</t>
  </si>
  <si>
    <t>Компенсация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</si>
</sst>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187" fontId="1" fillId="0" borderId="10" xfId="58" applyFont="1" applyBorder="1" applyAlignment="1">
      <alignment horizontal="center"/>
    </xf>
    <xf numFmtId="187" fontId="1" fillId="0" borderId="10" xfId="58" applyFont="1" applyBorder="1" applyAlignment="1">
      <alignment horizontal="center"/>
    </xf>
    <xf numFmtId="187" fontId="1" fillId="0" borderId="10" xfId="58" applyFont="1" applyBorder="1" applyAlignment="1">
      <alignment/>
    </xf>
    <xf numFmtId="187" fontId="1" fillId="0" borderId="10" xfId="58" applyFont="1" applyBorder="1" applyAlignment="1">
      <alignment/>
    </xf>
    <xf numFmtId="187" fontId="1" fillId="0" borderId="10" xfId="58" applyFont="1" applyFill="1" applyBorder="1" applyAlignment="1">
      <alignment horizontal="center"/>
    </xf>
    <xf numFmtId="187" fontId="1" fillId="0" borderId="10" xfId="58" applyFont="1" applyFill="1" applyBorder="1" applyAlignment="1">
      <alignment/>
    </xf>
    <xf numFmtId="187" fontId="1" fillId="0" borderId="10" xfId="58" applyFont="1" applyFill="1" applyBorder="1" applyAlignment="1">
      <alignment/>
    </xf>
    <xf numFmtId="187" fontId="1" fillId="0" borderId="10" xfId="58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7" fontId="3" fillId="0" borderId="11" xfId="58" applyFont="1" applyBorder="1" applyAlignment="1">
      <alignment horizontal="center" wrapText="1"/>
    </xf>
    <xf numFmtId="187" fontId="3" fillId="0" borderId="12" xfId="58" applyFont="1" applyBorder="1" applyAlignment="1">
      <alignment horizontal="center" wrapText="1"/>
    </xf>
    <xf numFmtId="0" fontId="3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tabSelected="1" view="pageBreakPreview" zoomScale="75" zoomScaleNormal="75" zoomScaleSheetLayoutView="75" workbookViewId="0" topLeftCell="A1">
      <selection activeCell="A2" sqref="A2:D2"/>
    </sheetView>
  </sheetViews>
  <sheetFormatPr defaultColWidth="9.140625" defaultRowHeight="12.75"/>
  <cols>
    <col min="1" max="1" width="65.140625" style="0" customWidth="1"/>
    <col min="2" max="2" width="13.00390625" style="0" customWidth="1"/>
    <col min="3" max="3" width="19.7109375" style="0" customWidth="1"/>
    <col min="4" max="4" width="18.28125" style="0" customWidth="1"/>
    <col min="5" max="5" width="19.57421875" style="0" customWidth="1"/>
    <col min="6" max="6" width="29.28125" style="0" customWidth="1"/>
    <col min="7" max="7" width="19.57421875" style="0" customWidth="1"/>
    <col min="8" max="8" width="29.28125" style="0" customWidth="1"/>
  </cols>
  <sheetData>
    <row r="2" spans="1:4" s="1" customFormat="1" ht="45.75" customHeight="1">
      <c r="A2" s="29" t="s">
        <v>16</v>
      </c>
      <c r="B2" s="29"/>
      <c r="C2" s="29"/>
      <c r="D2" s="29"/>
    </row>
    <row r="3" spans="1:8" s="1" customFormat="1" ht="30" customHeight="1">
      <c r="A3" s="37" t="s">
        <v>45</v>
      </c>
      <c r="B3" s="37"/>
      <c r="C3" s="37"/>
      <c r="D3" s="37"/>
      <c r="E3" s="37"/>
      <c r="F3" s="37"/>
      <c r="G3" s="17"/>
      <c r="H3" s="17"/>
    </row>
    <row r="4" spans="1:8" s="1" customFormat="1" ht="30" customHeight="1">
      <c r="A4" s="2"/>
      <c r="B4" s="38" t="s">
        <v>46</v>
      </c>
      <c r="C4" s="38"/>
      <c r="D4" s="38"/>
      <c r="E4" s="27" t="s">
        <v>47</v>
      </c>
      <c r="F4" s="28"/>
      <c r="G4" s="27" t="s">
        <v>48</v>
      </c>
      <c r="H4" s="28"/>
    </row>
    <row r="5" spans="1:8" s="1" customFormat="1" ht="28.5" customHeight="1">
      <c r="A5" s="5" t="s">
        <v>6</v>
      </c>
      <c r="B5" s="30">
        <f>3689600+1632786-186000+1179000+32194300+21214+3892974.5-40000</f>
        <v>42383874.5</v>
      </c>
      <c r="C5" s="31"/>
      <c r="D5" s="32"/>
      <c r="E5" s="33">
        <v>44873150.31</v>
      </c>
      <c r="F5" s="34"/>
      <c r="G5" s="35">
        <v>45390407.62</v>
      </c>
      <c r="H5" s="36"/>
    </row>
    <row r="6" spans="1:8" s="1" customFormat="1" ht="28.5" customHeight="1">
      <c r="A6" s="5" t="s">
        <v>7</v>
      </c>
      <c r="B6" s="30">
        <f>D8+D9+D10+D11+D12+D13+D14+D15+D16+D17+D18+D19+D20+D21+D22+D23+D24+D25+D26+D27</f>
        <v>42383874.49999999</v>
      </c>
      <c r="C6" s="31"/>
      <c r="D6" s="32"/>
      <c r="E6" s="33">
        <f>F29</f>
        <v>44873150.309999995</v>
      </c>
      <c r="F6" s="34"/>
      <c r="G6" s="35">
        <v>45390407.62</v>
      </c>
      <c r="H6" s="36"/>
    </row>
    <row r="7" spans="1:8" s="1" customFormat="1" ht="44.25" customHeight="1">
      <c r="A7" s="4" t="s">
        <v>2</v>
      </c>
      <c r="B7" s="6" t="s">
        <v>3</v>
      </c>
      <c r="C7" s="6" t="s">
        <v>12</v>
      </c>
      <c r="D7" s="6" t="s">
        <v>4</v>
      </c>
      <c r="E7" s="6" t="s">
        <v>12</v>
      </c>
      <c r="F7" s="6" t="s">
        <v>4</v>
      </c>
      <c r="G7" s="6" t="s">
        <v>12</v>
      </c>
      <c r="H7" s="6" t="s">
        <v>4</v>
      </c>
    </row>
    <row r="8" spans="1:8" s="1" customFormat="1" ht="15">
      <c r="A8" s="13" t="s">
        <v>0</v>
      </c>
      <c r="B8" s="15">
        <v>211</v>
      </c>
      <c r="C8" s="19">
        <f>2854580.58+1167287.63+24557551.4+21214+1278318.53</f>
        <v>29878952.14</v>
      </c>
      <c r="D8" s="21">
        <f>2854580.58+1167287.63+24557551.4+21214+1278318.53</f>
        <v>29878952.14</v>
      </c>
      <c r="E8" s="23">
        <f>2753386.78+72900+24495236.48+803105.17</f>
        <v>28124628.430000003</v>
      </c>
      <c r="F8" s="24">
        <f>2753386.78+72900+24495236.48+803105.17</f>
        <v>28124628.430000003</v>
      </c>
      <c r="G8" s="20">
        <f>2784314.86+25012380.55+1031691.78</f>
        <v>28828387.19</v>
      </c>
      <c r="H8" s="21">
        <f>2784314.86+25012380.55+1031691.78</f>
        <v>28828387.19</v>
      </c>
    </row>
    <row r="9" spans="1:8" s="1" customFormat="1" ht="15">
      <c r="A9" s="13" t="s">
        <v>17</v>
      </c>
      <c r="B9" s="15" t="s">
        <v>29</v>
      </c>
      <c r="C9" s="19">
        <v>6600</v>
      </c>
      <c r="D9" s="21">
        <v>4169.18</v>
      </c>
      <c r="E9" s="23">
        <v>6224.22</v>
      </c>
      <c r="F9" s="24">
        <v>6224.22</v>
      </c>
      <c r="G9" s="20">
        <v>4037.56</v>
      </c>
      <c r="H9" s="21">
        <v>4037.56</v>
      </c>
    </row>
    <row r="10" spans="1:8" s="1" customFormat="1" ht="15">
      <c r="A10" s="13" t="s">
        <v>18</v>
      </c>
      <c r="B10" s="15">
        <v>266</v>
      </c>
      <c r="C10" s="19">
        <v>0</v>
      </c>
      <c r="D10" s="21">
        <v>0</v>
      </c>
      <c r="E10" s="23">
        <v>0</v>
      </c>
      <c r="F10" s="24">
        <v>0</v>
      </c>
      <c r="G10" s="20">
        <f>23685.14+192445.51</f>
        <v>216130.65000000002</v>
      </c>
      <c r="H10" s="21">
        <f>23685.14+192445.51</f>
        <v>216130.65000000002</v>
      </c>
    </row>
    <row r="11" spans="1:8" s="1" customFormat="1" ht="15">
      <c r="A11" s="13" t="s">
        <v>18</v>
      </c>
      <c r="B11" s="15">
        <v>213</v>
      </c>
      <c r="C11" s="19">
        <f>835019.42+279498.37+358605.08+7636748.6</f>
        <v>9109871.469999999</v>
      </c>
      <c r="D11" s="21">
        <f>835019.42+279498.37+358605.08+7636748.6</f>
        <v>9109871.469999999</v>
      </c>
      <c r="E11" s="23">
        <f>1028513.22+24100+7354163.52+268890.83</f>
        <v>8675667.57</v>
      </c>
      <c r="F11" s="24">
        <f>1028513.22+24100+7354163.52+268890.83</f>
        <v>8675667.57</v>
      </c>
      <c r="G11" s="20">
        <f>717800+7680173.94+262691.08</f>
        <v>8660665.020000001</v>
      </c>
      <c r="H11" s="21">
        <f>717800+7680173.94+262691.08</f>
        <v>8660665.020000001</v>
      </c>
    </row>
    <row r="12" spans="1:8" s="1" customFormat="1" ht="15">
      <c r="A12" s="14" t="s">
        <v>1</v>
      </c>
      <c r="B12" s="16">
        <v>221</v>
      </c>
      <c r="C12" s="19">
        <v>9596.76</v>
      </c>
      <c r="D12" s="21">
        <v>9596.76</v>
      </c>
      <c r="E12" s="23">
        <v>20046.05</v>
      </c>
      <c r="F12" s="24">
        <v>20046.05</v>
      </c>
      <c r="G12" s="20">
        <v>8584.02</v>
      </c>
      <c r="H12" s="21">
        <v>8584.02</v>
      </c>
    </row>
    <row r="13" spans="1:8" s="1" customFormat="1" ht="15">
      <c r="A13" s="13" t="s">
        <v>19</v>
      </c>
      <c r="B13" s="15" t="s">
        <v>30</v>
      </c>
      <c r="C13" s="19">
        <v>1125436.79</v>
      </c>
      <c r="D13" s="22">
        <v>1125436.79</v>
      </c>
      <c r="E13" s="23">
        <f>1216139.51+926902.98</f>
        <v>2143042.49</v>
      </c>
      <c r="F13" s="25">
        <f>1216139.51+926902.98</f>
        <v>2143042.49</v>
      </c>
      <c r="G13" s="20">
        <v>1722246.09</v>
      </c>
      <c r="H13" s="21">
        <v>1722246.09</v>
      </c>
    </row>
    <row r="14" spans="1:8" s="1" customFormat="1" ht="15">
      <c r="A14" s="13" t="s">
        <v>20</v>
      </c>
      <c r="B14" s="15" t="s">
        <v>31</v>
      </c>
      <c r="C14" s="19">
        <v>0</v>
      </c>
      <c r="D14" s="22">
        <v>0</v>
      </c>
      <c r="E14" s="23">
        <v>0</v>
      </c>
      <c r="F14" s="25">
        <v>0</v>
      </c>
      <c r="G14" s="21">
        <v>0</v>
      </c>
      <c r="H14" s="21">
        <v>0</v>
      </c>
    </row>
    <row r="15" spans="1:8" s="1" customFormat="1" ht="15">
      <c r="A15" s="13" t="s">
        <v>21</v>
      </c>
      <c r="B15" s="15" t="s">
        <v>32</v>
      </c>
      <c r="C15" s="19">
        <v>0</v>
      </c>
      <c r="D15" s="22"/>
      <c r="E15" s="23">
        <v>74800</v>
      </c>
      <c r="F15" s="25">
        <v>74800</v>
      </c>
      <c r="G15" s="20">
        <v>42000</v>
      </c>
      <c r="H15" s="21">
        <v>42000</v>
      </c>
    </row>
    <row r="16" spans="1:8" s="1" customFormat="1" ht="15">
      <c r="A16" s="13" t="s">
        <v>22</v>
      </c>
      <c r="B16" s="15" t="s">
        <v>33</v>
      </c>
      <c r="C16" s="19">
        <v>279224.2</v>
      </c>
      <c r="D16" s="22">
        <v>279224.2</v>
      </c>
      <c r="E16" s="23">
        <v>486197.13</v>
      </c>
      <c r="F16" s="25">
        <v>486197.13</v>
      </c>
      <c r="G16" s="20">
        <v>449000</v>
      </c>
      <c r="H16" s="21">
        <v>449000</v>
      </c>
    </row>
    <row r="17" spans="1:8" s="1" customFormat="1" ht="15">
      <c r="A17" s="13" t="s">
        <v>23</v>
      </c>
      <c r="B17" s="15" t="s">
        <v>34</v>
      </c>
      <c r="C17" s="19"/>
      <c r="D17" s="21"/>
      <c r="E17" s="23">
        <v>74960</v>
      </c>
      <c r="F17" s="24">
        <v>74960</v>
      </c>
      <c r="G17" s="20">
        <v>57000</v>
      </c>
      <c r="H17" s="21">
        <v>57000</v>
      </c>
    </row>
    <row r="18" spans="1:8" s="1" customFormat="1" ht="15">
      <c r="A18" s="13" t="s">
        <v>24</v>
      </c>
      <c r="B18" s="15" t="s">
        <v>35</v>
      </c>
      <c r="C18" s="19">
        <v>277425.83</v>
      </c>
      <c r="D18" s="21">
        <v>277425.83</v>
      </c>
      <c r="E18" s="23">
        <v>2129409.43</v>
      </c>
      <c r="F18" s="24">
        <v>2129409.43</v>
      </c>
      <c r="G18" s="20">
        <v>2223304.35</v>
      </c>
      <c r="H18" s="21">
        <v>2223304.35</v>
      </c>
    </row>
    <row r="19" spans="1:8" s="1" customFormat="1" ht="15">
      <c r="A19" s="13" t="s">
        <v>42</v>
      </c>
      <c r="B19" s="15" t="s">
        <v>41</v>
      </c>
      <c r="C19" s="19"/>
      <c r="D19" s="21"/>
      <c r="E19" s="23">
        <v>66605.16</v>
      </c>
      <c r="F19" s="24">
        <v>66605.16</v>
      </c>
      <c r="G19" s="20">
        <v>119219.26</v>
      </c>
      <c r="H19" s="21">
        <v>119219.26</v>
      </c>
    </row>
    <row r="20" spans="1:8" s="1" customFormat="1" ht="15">
      <c r="A20" s="13" t="s">
        <v>25</v>
      </c>
      <c r="B20" s="15" t="s">
        <v>36</v>
      </c>
      <c r="C20" s="19">
        <v>121369.48</v>
      </c>
      <c r="D20" s="21">
        <v>121369.48</v>
      </c>
      <c r="E20" s="23">
        <v>339134</v>
      </c>
      <c r="F20" s="24">
        <v>339134</v>
      </c>
      <c r="G20" s="20">
        <v>365000</v>
      </c>
      <c r="H20" s="21">
        <v>365000</v>
      </c>
    </row>
    <row r="21" spans="1:8" s="1" customFormat="1" ht="15">
      <c r="A21" s="13" t="s">
        <v>51</v>
      </c>
      <c r="B21" s="15" t="s">
        <v>37</v>
      </c>
      <c r="C21" s="19">
        <v>209077.73</v>
      </c>
      <c r="D21" s="21">
        <v>209077.73</v>
      </c>
      <c r="E21" s="23">
        <f>166910+18867+12474+207289+142199.17</f>
        <v>547739.17</v>
      </c>
      <c r="F21" s="24">
        <f>136910+16407+12474+207289+142199.17</f>
        <v>515279.17000000004</v>
      </c>
      <c r="G21" s="20">
        <f>92292+8323</f>
        <v>100615</v>
      </c>
      <c r="H21" s="21">
        <f>8073+79260</f>
        <v>87333</v>
      </c>
    </row>
    <row r="22" spans="1:8" s="1" customFormat="1" ht="15">
      <c r="A22" s="13" t="s">
        <v>26</v>
      </c>
      <c r="B22" s="15" t="s">
        <v>38</v>
      </c>
      <c r="C22" s="19"/>
      <c r="D22" s="21"/>
      <c r="E22" s="23">
        <v>0</v>
      </c>
      <c r="F22" s="24">
        <v>0</v>
      </c>
      <c r="G22" s="20">
        <v>66611</v>
      </c>
      <c r="H22" s="21">
        <v>66611</v>
      </c>
    </row>
    <row r="23" spans="1:8" s="1" customFormat="1" ht="15">
      <c r="A23" s="13" t="s">
        <v>27</v>
      </c>
      <c r="B23" s="15" t="s">
        <v>39</v>
      </c>
      <c r="C23" s="19">
        <v>23404.07</v>
      </c>
      <c r="D23" s="21">
        <f>43083.64-19679.57</f>
        <v>23404.07</v>
      </c>
      <c r="E23" s="23">
        <v>714499.32</v>
      </c>
      <c r="F23" s="24">
        <v>714499.32</v>
      </c>
      <c r="G23" s="20">
        <v>841500.65</v>
      </c>
      <c r="H23" s="21">
        <v>841500.65</v>
      </c>
    </row>
    <row r="24" spans="1:8" s="1" customFormat="1" ht="25.5">
      <c r="A24" s="18" t="s">
        <v>43</v>
      </c>
      <c r="B24" s="15" t="s">
        <v>44</v>
      </c>
      <c r="C24" s="19">
        <v>32726.85</v>
      </c>
      <c r="D24" s="21">
        <v>32726.85</v>
      </c>
      <c r="E24" s="23">
        <v>113138.15</v>
      </c>
      <c r="F24" s="24">
        <v>113138.15</v>
      </c>
      <c r="G24" s="20">
        <v>85050</v>
      </c>
      <c r="H24" s="21">
        <v>85050</v>
      </c>
    </row>
    <row r="25" spans="1:8" s="1" customFormat="1" ht="15">
      <c r="A25" s="13" t="s">
        <v>28</v>
      </c>
      <c r="B25" s="15">
        <v>291</v>
      </c>
      <c r="C25" s="19">
        <v>33620</v>
      </c>
      <c r="D25" s="21">
        <v>33620</v>
      </c>
      <c r="E25" s="23">
        <f>212080.29+22884+12554.9</f>
        <v>247519.19</v>
      </c>
      <c r="F25" s="24">
        <f>212080.29+22884+12554.9</f>
        <v>247519.19</v>
      </c>
      <c r="G25" s="20">
        <f>226410.68+4578.15</f>
        <v>230988.83</v>
      </c>
      <c r="H25" s="21">
        <f>226410.68+4578.15</f>
        <v>230988.83</v>
      </c>
    </row>
    <row r="26" spans="1:8" s="1" customFormat="1" ht="15">
      <c r="A26" s="13" t="s">
        <v>40</v>
      </c>
      <c r="B26" s="15">
        <v>312</v>
      </c>
      <c r="C26" s="20">
        <v>1179000</v>
      </c>
      <c r="D26" s="21">
        <v>1179000</v>
      </c>
      <c r="E26" s="26">
        <f>16000+1126000</f>
        <v>1142000</v>
      </c>
      <c r="F26" s="24">
        <f>16000+1126000</f>
        <v>1142000</v>
      </c>
      <c r="G26" s="20">
        <f>1182400+166400</f>
        <v>1348800</v>
      </c>
      <c r="H26" s="21">
        <f>1182400+166400</f>
        <v>1348800</v>
      </c>
    </row>
    <row r="27" spans="1:8" s="1" customFormat="1" ht="15">
      <c r="A27" s="13" t="s">
        <v>49</v>
      </c>
      <c r="B27" s="15" t="s">
        <v>50</v>
      </c>
      <c r="C27" s="20">
        <v>100000</v>
      </c>
      <c r="D27" s="21">
        <v>100000</v>
      </c>
      <c r="E27" s="21">
        <v>0</v>
      </c>
      <c r="F27" s="21">
        <v>0</v>
      </c>
      <c r="G27" s="20">
        <v>8000</v>
      </c>
      <c r="H27" s="21">
        <v>8000</v>
      </c>
    </row>
    <row r="28" spans="1:8" s="1" customFormat="1" ht="15">
      <c r="A28" s="13" t="s">
        <v>52</v>
      </c>
      <c r="B28" s="15">
        <v>262</v>
      </c>
      <c r="C28" s="20">
        <v>0</v>
      </c>
      <c r="D28" s="21">
        <v>0</v>
      </c>
      <c r="E28" s="21">
        <v>0</v>
      </c>
      <c r="F28" s="21">
        <v>0</v>
      </c>
      <c r="G28" s="20">
        <v>28860</v>
      </c>
      <c r="H28" s="21">
        <v>26550</v>
      </c>
    </row>
    <row r="29" spans="1:8" s="1" customFormat="1" ht="15.75">
      <c r="A29" s="3" t="s">
        <v>5</v>
      </c>
      <c r="B29" s="3"/>
      <c r="C29" s="7">
        <f>C8+C9+C10+C11+C12+C13+C14+C15+C16+C17+C18+C19+C20+C21+C22+C23+C24+C25+C26+C27</f>
        <v>42386305.31999999</v>
      </c>
      <c r="D29" s="7">
        <f>D8+D9+D10+D11+D12+D13+D14+D15+D16+D17+D18+D19+D20+D21+D22+D23+D24+D25+D26+D27</f>
        <v>42383874.49999999</v>
      </c>
      <c r="E29" s="7">
        <f>SUM(E8:E27)</f>
        <v>44905610.309999995</v>
      </c>
      <c r="F29" s="7">
        <f>F8+F9+F10+F11+F12+F13+F14+F15+F16+F17+F18+F19+F20+F21+F22+F23+F24+F25+F26</f>
        <v>44873150.309999995</v>
      </c>
      <c r="G29" s="7">
        <f>SUM(G8:G28)</f>
        <v>45405999.620000005</v>
      </c>
      <c r="H29" s="7">
        <f>SUM(H8:H28)</f>
        <v>45390407.620000005</v>
      </c>
    </row>
    <row r="30" spans="1:8" s="1" customFormat="1" ht="15">
      <c r="A30" s="2" t="s">
        <v>13</v>
      </c>
      <c r="B30" s="2"/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s="1" customFormat="1" ht="15">
      <c r="A31" s="2" t="s">
        <v>14</v>
      </c>
      <c r="B31" s="2"/>
      <c r="C31" s="21">
        <v>38530900</v>
      </c>
      <c r="D31" s="21">
        <v>38530900</v>
      </c>
      <c r="E31" s="25">
        <v>37982979.98</v>
      </c>
      <c r="F31" s="25">
        <v>37950519.98</v>
      </c>
      <c r="G31" s="21">
        <v>37872952</v>
      </c>
      <c r="H31" s="21">
        <v>37858660</v>
      </c>
    </row>
    <row r="32" spans="1:8" s="1" customFormat="1" ht="15">
      <c r="A32" s="2" t="s">
        <v>15</v>
      </c>
      <c r="B32" s="2"/>
      <c r="C32" s="21">
        <v>3855405.32</v>
      </c>
      <c r="D32" s="21">
        <v>3852974.5</v>
      </c>
      <c r="E32" s="25">
        <v>6922630.33</v>
      </c>
      <c r="F32" s="25">
        <v>6922630.33</v>
      </c>
      <c r="G32" s="21">
        <v>7533047.62</v>
      </c>
      <c r="H32" s="21">
        <v>7531747.62</v>
      </c>
    </row>
    <row r="33" spans="1:8" s="1" customFormat="1" ht="15">
      <c r="A33" s="8"/>
      <c r="B33" s="8"/>
      <c r="C33" s="8"/>
      <c r="D33" s="12"/>
      <c r="F33" s="11"/>
      <c r="H33" s="11"/>
    </row>
    <row r="34" spans="4:8" s="1" customFormat="1" ht="15">
      <c r="D34" s="11"/>
      <c r="F34" s="11"/>
      <c r="H34" s="11"/>
    </row>
    <row r="35" spans="1:8" s="1" customFormat="1" ht="30" customHeight="1">
      <c r="A35" s="9" t="s">
        <v>10</v>
      </c>
      <c r="B35" s="10"/>
      <c r="C35" s="10"/>
      <c r="D35" s="10" t="s">
        <v>8</v>
      </c>
      <c r="E35" s="11"/>
      <c r="F35" s="11"/>
      <c r="G35" s="11"/>
      <c r="H35" s="11"/>
    </row>
    <row r="36" spans="1:8" s="1" customFormat="1" ht="30" customHeight="1">
      <c r="A36" s="9"/>
      <c r="B36" s="10"/>
      <c r="C36" s="10"/>
      <c r="D36" s="10"/>
      <c r="F36" s="11"/>
      <c r="H36" s="11"/>
    </row>
    <row r="37" spans="1:4" s="1" customFormat="1" ht="15">
      <c r="A37" s="9"/>
      <c r="B37" s="10"/>
      <c r="C37" s="10"/>
      <c r="D37" s="10"/>
    </row>
    <row r="38" spans="1:4" s="1" customFormat="1" ht="15">
      <c r="A38" s="9" t="s">
        <v>11</v>
      </c>
      <c r="B38" s="10"/>
      <c r="C38" s="10"/>
      <c r="D38" s="10" t="s">
        <v>9</v>
      </c>
    </row>
    <row r="39" s="1" customFormat="1" ht="15"/>
    <row r="40" s="1" customFormat="1" ht="15"/>
    <row r="41" s="1" customFormat="1" ht="15"/>
    <row r="42" s="1" customFormat="1" ht="15"/>
  </sheetData>
  <sheetProtection/>
  <mergeCells count="11">
    <mergeCell ref="E4:F4"/>
    <mergeCell ref="G4:H4"/>
    <mergeCell ref="A2:D2"/>
    <mergeCell ref="B5:D5"/>
    <mergeCell ref="B6:D6"/>
    <mergeCell ref="E5:F5"/>
    <mergeCell ref="E6:F6"/>
    <mergeCell ref="G5:H5"/>
    <mergeCell ref="G6:H6"/>
    <mergeCell ref="A3:F3"/>
    <mergeCell ref="B4:D4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</cp:lastModifiedBy>
  <cp:lastPrinted>2019-10-10T05:11:50Z</cp:lastPrinted>
  <dcterms:created xsi:type="dcterms:W3CDTF">1996-10-08T23:32:33Z</dcterms:created>
  <dcterms:modified xsi:type="dcterms:W3CDTF">2020-05-28T07:47:03Z</dcterms:modified>
  <cp:category/>
  <cp:version/>
  <cp:contentType/>
  <cp:contentStatus/>
</cp:coreProperties>
</file>