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<sst xmlns="http://schemas.openxmlformats.org/spreadsheetml/2006/main" count="265" uniqueCount="174">
  <si>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</si>
  <si>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</si>
  <si>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</si>
  <si>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&lt;3&gt;</t>
  </si>
  <si>
    <t>Аналитический код &lt;4&gt;</t>
  </si>
  <si>
    <t>Сумма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</si>
  <si>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</si>
  <si>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</si>
  <si>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</si>
  <si>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</si>
  <si>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</si>
  <si>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</si>
  <si>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</si>
  <si>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</si>
  <si>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 xml:space="preserve">субсидии на финансовое обеспечение выполнения муниципального задания </t>
  </si>
  <si>
    <t xml:space="preserve">доходы от оказания услуг (выполнения работ) на платной основе и от иной приносящей доход деятельности </t>
  </si>
  <si>
    <t>возмещение расходов, понесенных в связи с эксплуатацией муниципального имущества, закрепленного на праве оперативного управления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</si>
  <si>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</si>
  <si>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</si>
  <si>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</si>
  <si>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</si>
  <si>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</si>
  <si>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</si>
  <si>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 &lt;6&gt;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</si>
  <si>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</si>
  <si>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</si>
  <si>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</si>
  <si>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</si>
  <si>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</si>
  <si>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</si>
  <si>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</si>
  <si>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</si>
  <si>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</si>
  <si>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</si>
  <si>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r>
      <t>социальное обеспечение и иные выплаты населению,</t>
    </r>
    <r>
      <rPr>
        <sz val="12"/>
        <rFont val="Times New Roman"/>
        <family val="1"/>
      </rPr>
      <t>всего</t>
    </r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</si>
  <si>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</si>
  <si>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</si>
  <si>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</t>
  </si>
  <si>
    <t xml:space="preserve"> в пользу граждан в целях их</t>
  </si>
  <si>
    <t xml:space="preserve"> социального обеспечения</t>
  </si>
  <si>
    <t>выплата стипендий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</si>
  <si>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</si>
  <si>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</si>
  <si>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</si>
  <si>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организаций и земельный налог</t>
  </si>
  <si>
    <t>прочие налоги, сборы</t>
  </si>
  <si>
    <t>уплата иных платежей</t>
  </si>
  <si>
    <t>безвозмездные перечисления организациям и физическим лицам, всего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</si>
  <si>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</si>
  <si>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</si>
  <si>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</t>
  </si>
  <si>
    <t>расходы на закупку товаров, работ, услуг, всего &lt;7&gt;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</si>
  <si>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</si>
  <si>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</si>
  <si>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</si>
  <si>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</si>
  <si>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</si>
  <si>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</si>
  <si>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</si>
  <si>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&lt;8&gt;</t>
  </si>
  <si>
    <t>налог на прибыль &lt;8&gt;</t>
  </si>
  <si>
    <t>налог на добавленную стоимость &lt;8&gt;</t>
  </si>
  <si>
    <t>прочие налоги, уменьшающие доход &lt;8&gt;</t>
  </si>
  <si>
    <t>Прочие выплаты, всего &lt;9&gt;</t>
  </si>
  <si>
    <t>возврат в бюджет средств субсидии</t>
  </si>
  <si>
    <t>610(620)</t>
  </si>
  <si>
    <t>Раздел 2. Сведения по выплатам на закупки товаров, работ, услуг &lt;10&gt;</t>
  </si>
  <si>
    <t>№п/п</t>
  </si>
  <si>
    <t>Коды строк</t>
  </si>
  <si>
    <t>Год начала закупки</t>
  </si>
  <si>
    <t>Выплаты на закупку товаров, работ, услуг, всего &lt;11&gt;</t>
  </si>
  <si>
    <t>1.1.</t>
  </si>
  <si>
    <r>
  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нужд»(далее - Федеральный закон № 44-ФЗ) и Федерального закона от 18 июля 2011 г. № 223-ФЗ «О закупках товаров, работ, услуг отдельными видами юридических лиц»(далее - Федеральный закон №223-ФЗ) </t>
    </r>
    <r>
      <rPr>
        <sz val="10"/>
        <rFont val="Times New Roman"/>
        <family val="1"/>
      </rPr>
      <t>&lt;12&gt;</t>
    </r>
  </si>
  <si>
    <t>1.2.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</si>
  <si>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закона№ 44-ФЗ и Федерального закона№ 223-ФЗ </t>
    </r>
    <r>
      <rPr>
        <sz val="10"/>
        <rFont val="Times New Roman"/>
        <family val="1"/>
      </rPr>
      <t>&lt;12&gt;</t>
    </r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</si>
  <si>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</si>
  <si>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закона№ 44-ФЗ и Федерального закона№ 223-ФЗ </t>
    </r>
    <r>
      <rPr>
        <sz val="10"/>
        <rFont val="Times New Roman"/>
        <family val="1"/>
      </rPr>
      <t>&lt;13&gt;</t>
    </r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</si>
  <si>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</si>
  <si>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закона№ 44-ФЗ и Федерального закона№ 223-ФЗ </t>
    </r>
    <r>
      <rPr>
        <sz val="10"/>
        <rFont val="Times New Roman"/>
        <family val="1"/>
      </rPr>
      <t>&lt;13&gt;</t>
    </r>
  </si>
  <si>
    <t>за счет субсидий, предоставляемых на финансовое обеспечение выполнения муниципального задания</t>
  </si>
  <si>
    <t>1.4.1.1.</t>
  </si>
  <si>
    <t>в соответствии с Федеральным законом№ 44-ФЗ</t>
  </si>
  <si>
    <t>1.4.1.2.</t>
  </si>
  <si>
    <t>в соответствии с Федеральным законом№ 223-ФЗ &lt;14&gt;</t>
  </si>
  <si>
    <t>1.4.2.</t>
  </si>
  <si>
    <t>за счет субсидий, предоставляемых бюджетным и автономным учреждениям на иные цели</t>
  </si>
  <si>
    <t>1.4.2.1</t>
  </si>
  <si>
    <t>в соответствии с Федеральным законом № 44-ФЗ</t>
  </si>
  <si>
    <t>1.4.2.2.</t>
  </si>
  <si>
    <t>в соответствии с Федеральным законом № 223-ФЗ &lt;14&gt;</t>
  </si>
  <si>
    <t>1.4.3.</t>
  </si>
  <si>
    <t>за счет субсидий, предоставляемых на осуществление капитальных вложений &lt;15&gt;</t>
  </si>
  <si>
    <t>1.4.4.</t>
  </si>
  <si>
    <t>за счет средств обязательного медицинского страхования</t>
  </si>
  <si>
    <t>1.4.4.1.</t>
  </si>
  <si>
    <t>в соответствии с Федеральным законом N 44-ФЗ</t>
  </si>
  <si>
    <t>1.4.4.2.</t>
  </si>
  <si>
    <t>в соответствии с Федеральным законом N 223-ФЗ &lt;14&gt;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</si>
  <si>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</si>
  <si>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</si>
  <si>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</si>
  <si>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</si>
  <si>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</si>
  <si>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</si>
  <si>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&lt;16&gt;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</si>
  <si>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</si>
  <si>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</si>
  <si>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</si>
  <si>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0001</t>
  </si>
  <si>
    <t>0002</t>
  </si>
  <si>
    <t xml:space="preserve">    СОГЛАСОВАНО</t>
  </si>
  <si>
    <t xml:space="preserve">     (наименование должности уполномоченного лица главного распорядителя)                                                        </t>
  </si>
  <si>
    <t xml:space="preserve">     «_____» ______________ 20____ г.                                        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</si>
  <si>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</si>
  <si>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</si>
  <si>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</si>
  <si>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223.1</t>
  </si>
  <si>
    <t>223.3</t>
  </si>
  <si>
    <t>223.4</t>
  </si>
  <si>
    <t>223.6</t>
  </si>
  <si>
    <t>223.7</t>
  </si>
  <si>
    <t>комунальные услуги всего</t>
  </si>
  <si>
    <t>оплата услуг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</si>
  <si>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</si>
  <si>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</si>
  <si>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электроэнергии</t>
  </si>
  <si>
    <t>оплата услуг водоснабжения</t>
  </si>
  <si>
    <t>транспортные услуги</t>
  </si>
  <si>
    <t>расходы по содержанию имущества</t>
  </si>
  <si>
    <t>содержание в чистоте имущества</t>
  </si>
  <si>
    <t>225.1</t>
  </si>
  <si>
    <t>другие расходы по содержанию имущества</t>
  </si>
  <si>
    <t>225.6</t>
  </si>
  <si>
    <t xml:space="preserve">прочие работы,услуги </t>
  </si>
  <si>
    <t>услуги по реализации питания</t>
  </si>
  <si>
    <t>226.4</t>
  </si>
  <si>
    <t>услуги по охране</t>
  </si>
  <si>
    <t>226.5</t>
  </si>
  <si>
    <t>225.3</t>
  </si>
  <si>
    <t>капитальный ремонт</t>
  </si>
  <si>
    <t>иные расходы,связанные с увеличением стоимости основных средств</t>
  </si>
  <si>
    <t>КЧРП ИНЫЕ</t>
  </si>
  <si>
    <t>ИНЫЕ 21л.сч.</t>
  </si>
  <si>
    <t>МЗ 20 л.сч.</t>
  </si>
  <si>
    <t>ФМО</t>
  </si>
  <si>
    <t>доп.места</t>
  </si>
  <si>
    <t>услуги связи</t>
  </si>
  <si>
    <t>текущий ремонт</t>
  </si>
  <si>
    <t>225.2</t>
  </si>
  <si>
    <t>противопожарные мероприятия</t>
  </si>
  <si>
    <t>225.4</t>
  </si>
  <si>
    <t>226.7</t>
  </si>
  <si>
    <t>226.10</t>
  </si>
  <si>
    <t xml:space="preserve">увеличение стоимости строительных материалов </t>
  </si>
  <si>
    <t xml:space="preserve">увеличение стоимости прочих материальных запасов </t>
  </si>
  <si>
    <t xml:space="preserve">увеличение стоимости материальных запасов однократного использования </t>
  </si>
  <si>
    <t xml:space="preserve">услуги в области информационных технологий </t>
  </si>
  <si>
    <t>иные работы и услуги</t>
  </si>
  <si>
    <t>______________</t>
  </si>
  <si>
    <t xml:space="preserve">        ( должность)</t>
  </si>
  <si>
    <t>(подпись)</t>
  </si>
  <si>
    <t>(расшифровка подписи)</t>
  </si>
  <si>
    <t xml:space="preserve">    Исполнитель:  Руководитель экон.группы</t>
  </si>
  <si>
    <t>Гайнулина А.Ф.</t>
  </si>
  <si>
    <t>251-17-67</t>
  </si>
  <si>
    <t xml:space="preserve">             (должность)</t>
  </si>
  <si>
    <t>(фамилия, инициалы)</t>
  </si>
  <si>
    <t>(телефон)</t>
  </si>
  <si>
    <t xml:space="preserve">    «____» ______________ 20____ г.</t>
  </si>
  <si>
    <t xml:space="preserve">    Главный экономист Управления образования</t>
  </si>
  <si>
    <t xml:space="preserve">     ___________________                                                                     Т.Н.Маркова</t>
  </si>
  <si>
    <t xml:space="preserve">            (подпись)                                                                             (расшифровка подписи)          </t>
  </si>
  <si>
    <t>Т.А.Евстифеева</t>
  </si>
  <si>
    <t xml:space="preserve">    Директор МБОУ Лицей № 96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</si>
</sst>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42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42" applyFill="1" applyBorder="1" applyAlignment="1" applyProtection="1">
      <alignment vertical="top" wrapText="1"/>
      <protection/>
    </xf>
    <xf numFmtId="49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horizontal="left" vertical="top" wrapText="1" indent="1"/>
    </xf>
    <xf numFmtId="0" fontId="3" fillId="32" borderId="11" xfId="0" applyFont="1" applyFill="1" applyBorder="1" applyAlignment="1">
      <alignment horizontal="left" vertical="top" wrapText="1" indent="1"/>
    </xf>
    <xf numFmtId="0" fontId="3" fillId="32" borderId="15" xfId="0" applyFont="1" applyFill="1" applyBorder="1" applyAlignment="1">
      <alignment horizontal="left" vertical="top" wrapText="1" indent="3"/>
    </xf>
    <xf numFmtId="0" fontId="3" fillId="32" borderId="11" xfId="0" applyFont="1" applyFill="1" applyBorder="1" applyAlignment="1">
      <alignment horizontal="left" vertical="top" wrapText="1" indent="3"/>
    </xf>
    <xf numFmtId="0" fontId="3" fillId="32" borderId="11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" fillId="32" borderId="11" xfId="42" applyFill="1" applyBorder="1" applyAlignment="1" applyProtection="1">
      <alignment horizontal="left" vertical="top" wrapText="1" indent="1"/>
      <protection/>
    </xf>
    <xf numFmtId="0" fontId="4" fillId="32" borderId="11" xfId="0" applyFont="1" applyFill="1" applyBorder="1" applyAlignment="1">
      <alignment horizontal="left" vertical="top" wrapText="1" indent="3"/>
    </xf>
    <xf numFmtId="0" fontId="3" fillId="32" borderId="15" xfId="0" applyFont="1" applyFill="1" applyBorder="1" applyAlignment="1">
      <alignment horizontal="left" vertical="top" wrapText="1" indent="4"/>
    </xf>
    <xf numFmtId="0" fontId="3" fillId="32" borderId="11" xfId="0" applyFont="1" applyFill="1" applyBorder="1" applyAlignment="1">
      <alignment horizontal="left" vertical="top" wrapText="1" indent="4"/>
    </xf>
    <xf numFmtId="0" fontId="4" fillId="32" borderId="11" xfId="0" applyFont="1" applyFill="1" applyBorder="1" applyAlignment="1">
      <alignment horizontal="left" vertical="top" wrapText="1" indent="1"/>
    </xf>
    <xf numFmtId="0" fontId="3" fillId="32" borderId="15" xfId="0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wrapText="1"/>
    </xf>
    <xf numFmtId="0" fontId="5" fillId="32" borderId="11" xfId="42" applyFill="1" applyBorder="1" applyAlignment="1" applyProtection="1">
      <alignment horizontal="left" vertical="top" wrapText="1" indent="3"/>
      <protection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justify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6" xfId="0" applyNumberFormat="1" applyFont="1" applyFill="1" applyBorder="1" applyAlignment="1">
      <alignment horizontal="center" wrapText="1"/>
    </xf>
    <xf numFmtId="4" fontId="3" fillId="32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5" fillId="32" borderId="16" xfId="42" applyFill="1" applyBorder="1" applyAlignment="1" applyProtection="1">
      <alignment horizontal="center" vertical="center" wrapText="1"/>
      <protection/>
    </xf>
    <xf numFmtId="0" fontId="5" fillId="32" borderId="11" xfId="42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16" xfId="0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0" fontId="5" fillId="0" borderId="0" xfId="42" applyAlignment="1" applyProtection="1">
      <alignment horizontal="center"/>
      <protection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12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4.57421875" style="25" customWidth="1"/>
    <col min="2" max="2" width="13.00390625" style="24" customWidth="1"/>
    <col min="3" max="3" width="14.421875" style="24" customWidth="1"/>
    <col min="4" max="4" width="13.8515625" style="24" customWidth="1"/>
    <col min="5" max="5" width="16.57421875" style="25" customWidth="1"/>
    <col min="6" max="6" width="15.8515625" style="25" customWidth="1"/>
    <col min="7" max="7" width="16.421875" style="25" customWidth="1"/>
    <col min="8" max="8" width="14.8515625" style="25" customWidth="1"/>
  </cols>
  <sheetData>
    <row r="4" spans="1:12" s="9" customFormat="1" ht="18.7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ht="19.5" thickBot="1">
      <c r="A5" s="23"/>
    </row>
    <row r="6" spans="1:8" ht="25.5" customHeight="1" thickBot="1">
      <c r="A6" s="52" t="s">
        <v>1</v>
      </c>
      <c r="B6" s="52" t="s">
        <v>2</v>
      </c>
      <c r="C6" s="60" t="s">
        <v>3</v>
      </c>
      <c r="D6" s="60" t="s">
        <v>4</v>
      </c>
      <c r="E6" s="57" t="s">
        <v>5</v>
      </c>
      <c r="F6" s="58"/>
      <c r="G6" s="58"/>
      <c r="H6" s="59"/>
    </row>
    <row r="7" spans="1:8" ht="63.75" thickBot="1">
      <c r="A7" s="53"/>
      <c r="B7" s="53"/>
      <c r="C7" s="61"/>
      <c r="D7" s="61"/>
      <c r="E7" s="26" t="s">
        <v>113</v>
      </c>
      <c r="F7" s="26" t="s">
        <v>114</v>
      </c>
      <c r="G7" s="26" t="s">
        <v>115</v>
      </c>
      <c r="H7" s="26" t="s">
        <v>6</v>
      </c>
    </row>
    <row r="8" spans="1:8" ht="13.5" thickBot="1">
      <c r="A8" s="27">
        <v>1</v>
      </c>
      <c r="B8" s="28">
        <v>2</v>
      </c>
      <c r="C8" s="28">
        <v>3</v>
      </c>
      <c r="D8" s="28">
        <v>4</v>
      </c>
      <c r="E8" s="29">
        <v>5</v>
      </c>
      <c r="F8" s="29">
        <v>6</v>
      </c>
      <c r="G8" s="29">
        <v>7</v>
      </c>
      <c r="H8" s="29">
        <v>8</v>
      </c>
    </row>
    <row r="9" spans="1:8" ht="32.25" customHeight="1" thickBot="1">
      <c r="A9" s="30" t="s">
        <v>7</v>
      </c>
      <c r="B9" s="31" t="s">
        <v>108</v>
      </c>
      <c r="C9" s="26" t="s">
        <v>8</v>
      </c>
      <c r="D9" s="26" t="s">
        <v>8</v>
      </c>
      <c r="E9" s="32"/>
      <c r="F9" s="32"/>
      <c r="G9" s="32"/>
      <c r="H9" s="33"/>
    </row>
    <row r="10" spans="1:8" ht="33" customHeight="1" thickBot="1">
      <c r="A10" s="30" t="s">
        <v>9</v>
      </c>
      <c r="B10" s="31" t="s">
        <v>109</v>
      </c>
      <c r="C10" s="26" t="s">
        <v>8</v>
      </c>
      <c r="D10" s="26" t="s">
        <v>8</v>
      </c>
      <c r="E10" s="32"/>
      <c r="F10" s="32"/>
      <c r="G10" s="32"/>
      <c r="H10" s="33"/>
    </row>
    <row r="11" spans="1:8" ht="16.5" thickBot="1">
      <c r="A11" s="34" t="s">
        <v>10</v>
      </c>
      <c r="B11" s="26">
        <v>1000</v>
      </c>
      <c r="C11" s="26"/>
      <c r="D11" s="26">
        <v>100</v>
      </c>
      <c r="E11" s="32">
        <f>E12+E15+E21+E23+E25+E29</f>
        <v>50775335</v>
      </c>
      <c r="F11" s="32">
        <f>F12+F15+F21+F23+F25+F29</f>
        <v>53539335</v>
      </c>
      <c r="G11" s="32">
        <f>G12+G15+G21+G23+G25+G29</f>
        <v>56470335</v>
      </c>
      <c r="H11" s="33"/>
    </row>
    <row r="12" spans="1:8" ht="15.75">
      <c r="A12" s="35" t="s">
        <v>11</v>
      </c>
      <c r="B12" s="52">
        <v>1100</v>
      </c>
      <c r="C12" s="52">
        <v>120</v>
      </c>
      <c r="D12" s="52"/>
      <c r="E12" s="54">
        <f>E14</f>
        <v>0</v>
      </c>
      <c r="F12" s="54">
        <f>F14</f>
        <v>0</v>
      </c>
      <c r="G12" s="54">
        <f>G14</f>
        <v>0</v>
      </c>
      <c r="H12" s="64"/>
    </row>
    <row r="13" spans="1:8" ht="16.5" thickBot="1">
      <c r="A13" s="36" t="s">
        <v>12</v>
      </c>
      <c r="B13" s="53"/>
      <c r="C13" s="53"/>
      <c r="D13" s="53"/>
      <c r="E13" s="55"/>
      <c r="F13" s="55"/>
      <c r="G13" s="55"/>
      <c r="H13" s="65"/>
    </row>
    <row r="14" spans="1:8" ht="16.5" thickBot="1">
      <c r="A14" s="34" t="s">
        <v>11</v>
      </c>
      <c r="B14" s="26">
        <v>1110</v>
      </c>
      <c r="C14" s="26"/>
      <c r="D14" s="26"/>
      <c r="E14" s="32"/>
      <c r="F14" s="32"/>
      <c r="G14" s="32"/>
      <c r="H14" s="33"/>
    </row>
    <row r="15" spans="1:8" ht="48" thickBot="1">
      <c r="A15" s="36" t="s">
        <v>13</v>
      </c>
      <c r="B15" s="26">
        <v>1200</v>
      </c>
      <c r="C15" s="26">
        <v>130</v>
      </c>
      <c r="D15" s="26"/>
      <c r="E15" s="32">
        <f>E16+E18+E19</f>
        <v>50007940</v>
      </c>
      <c r="F15" s="32">
        <f>F16+F18+F19</f>
        <v>52765340</v>
      </c>
      <c r="G15" s="32">
        <f>G16+G18+G19</f>
        <v>55695640</v>
      </c>
      <c r="H15" s="33"/>
    </row>
    <row r="16" spans="1:8" ht="15.75">
      <c r="A16" s="37" t="s">
        <v>11</v>
      </c>
      <c r="B16" s="52">
        <v>1210</v>
      </c>
      <c r="C16" s="52">
        <v>130</v>
      </c>
      <c r="D16" s="52"/>
      <c r="E16" s="54">
        <v>45994140</v>
      </c>
      <c r="F16" s="54">
        <v>48751540</v>
      </c>
      <c r="G16" s="54">
        <v>51681840</v>
      </c>
      <c r="H16" s="64"/>
    </row>
    <row r="17" spans="1:10" ht="48" thickBot="1">
      <c r="A17" s="38" t="s">
        <v>14</v>
      </c>
      <c r="B17" s="53"/>
      <c r="C17" s="53"/>
      <c r="D17" s="53"/>
      <c r="E17" s="55"/>
      <c r="F17" s="55"/>
      <c r="G17" s="55"/>
      <c r="H17" s="65"/>
      <c r="J17" t="s">
        <v>143</v>
      </c>
    </row>
    <row r="18" spans="1:8" ht="79.5" thickBot="1">
      <c r="A18" s="38" t="s">
        <v>15</v>
      </c>
      <c r="B18" s="26">
        <v>1230</v>
      </c>
      <c r="C18" s="26"/>
      <c r="D18" s="26"/>
      <c r="E18" s="32">
        <v>3997800</v>
      </c>
      <c r="F18" s="32">
        <v>3997800</v>
      </c>
      <c r="G18" s="32">
        <v>3997800</v>
      </c>
      <c r="H18" s="33"/>
    </row>
    <row r="19" spans="1:8" ht="111" thickBot="1">
      <c r="A19" s="38" t="s">
        <v>16</v>
      </c>
      <c r="B19" s="26">
        <v>1240</v>
      </c>
      <c r="C19" s="26"/>
      <c r="D19" s="26"/>
      <c r="E19" s="32">
        <v>16000</v>
      </c>
      <c r="F19" s="32">
        <v>16000</v>
      </c>
      <c r="G19" s="32">
        <v>16000</v>
      </c>
      <c r="H19" s="33"/>
    </row>
    <row r="20" spans="1:8" ht="16.5" thickBot="1">
      <c r="A20" s="39"/>
      <c r="B20" s="26"/>
      <c r="C20" s="26"/>
      <c r="D20" s="26"/>
      <c r="E20" s="40"/>
      <c r="F20" s="40"/>
      <c r="G20" s="40"/>
      <c r="H20" s="41"/>
    </row>
    <row r="21" spans="1:8" ht="48" thickBot="1">
      <c r="A21" s="36" t="s">
        <v>17</v>
      </c>
      <c r="B21" s="26">
        <v>1300</v>
      </c>
      <c r="C21" s="26">
        <v>140</v>
      </c>
      <c r="D21" s="26"/>
      <c r="E21" s="32">
        <f>E22</f>
        <v>0</v>
      </c>
      <c r="F21" s="32">
        <f>F22</f>
        <v>0</v>
      </c>
      <c r="G21" s="32">
        <f>G22</f>
        <v>0</v>
      </c>
      <c r="H21" s="33"/>
    </row>
    <row r="22" spans="1:8" ht="16.5" thickBot="1">
      <c r="A22" s="38" t="s">
        <v>11</v>
      </c>
      <c r="B22" s="26">
        <v>1310</v>
      </c>
      <c r="C22" s="26">
        <v>140</v>
      </c>
      <c r="D22" s="26"/>
      <c r="E22" s="32"/>
      <c r="F22" s="32"/>
      <c r="G22" s="32"/>
      <c r="H22" s="33"/>
    </row>
    <row r="23" spans="1:8" ht="32.25" thickBot="1">
      <c r="A23" s="36" t="s">
        <v>18</v>
      </c>
      <c r="B23" s="26">
        <v>1400</v>
      </c>
      <c r="C23" s="26">
        <v>150</v>
      </c>
      <c r="D23" s="26"/>
      <c r="E23" s="32">
        <f>E24</f>
        <v>0</v>
      </c>
      <c r="F23" s="32">
        <f>F24</f>
        <v>0</v>
      </c>
      <c r="G23" s="32">
        <f>G24</f>
        <v>0</v>
      </c>
      <c r="H23" s="33"/>
    </row>
    <row r="24" spans="1:8" ht="16.5" thickBot="1">
      <c r="A24" s="38" t="s">
        <v>11</v>
      </c>
      <c r="B24" s="26"/>
      <c r="C24" s="26"/>
      <c r="D24" s="26"/>
      <c r="E24" s="32"/>
      <c r="F24" s="32"/>
      <c r="G24" s="32"/>
      <c r="H24" s="33"/>
    </row>
    <row r="25" spans="1:8" ht="16.5" thickBot="1">
      <c r="A25" s="36" t="s">
        <v>19</v>
      </c>
      <c r="B25" s="26">
        <v>1500</v>
      </c>
      <c r="C25" s="26">
        <v>180</v>
      </c>
      <c r="D25" s="26"/>
      <c r="E25" s="32">
        <f>E26+E28</f>
        <v>767395</v>
      </c>
      <c r="F25" s="32">
        <f>F26+F28</f>
        <v>773995</v>
      </c>
      <c r="G25" s="32">
        <f>G26+G28</f>
        <v>774695</v>
      </c>
      <c r="H25" s="33"/>
    </row>
    <row r="26" spans="1:8" ht="15.75">
      <c r="A26" s="37" t="s">
        <v>11</v>
      </c>
      <c r="B26" s="52">
        <v>1510</v>
      </c>
      <c r="C26" s="52">
        <v>180</v>
      </c>
      <c r="D26" s="52"/>
      <c r="E26" s="54">
        <f>149465+7866+79200+17700+291564+167200+54400</f>
        <v>767395</v>
      </c>
      <c r="F26" s="54">
        <f>157331+85100+18400+167200+54400+291564</f>
        <v>773995</v>
      </c>
      <c r="G26" s="54">
        <f>242431+19100+291564+167200+54400</f>
        <v>774695</v>
      </c>
      <c r="H26" s="64"/>
    </row>
    <row r="27" spans="1:9" ht="16.5" thickBot="1">
      <c r="A27" s="38" t="s">
        <v>20</v>
      </c>
      <c r="B27" s="53"/>
      <c r="C27" s="53"/>
      <c r="D27" s="53"/>
      <c r="E27" s="55"/>
      <c r="F27" s="55"/>
      <c r="G27" s="55"/>
      <c r="H27" s="65"/>
      <c r="I27" t="s">
        <v>142</v>
      </c>
    </row>
    <row r="28" spans="1:8" ht="32.25" thickBot="1">
      <c r="A28" s="38" t="s">
        <v>21</v>
      </c>
      <c r="B28" s="26">
        <v>1520</v>
      </c>
      <c r="C28" s="26">
        <v>180</v>
      </c>
      <c r="D28" s="26"/>
      <c r="E28" s="32"/>
      <c r="F28" s="32"/>
      <c r="G28" s="32"/>
      <c r="H28" s="33"/>
    </row>
    <row r="29" spans="1:8" ht="32.25" thickBot="1">
      <c r="A29" s="36" t="s">
        <v>22</v>
      </c>
      <c r="B29" s="26">
        <v>1900</v>
      </c>
      <c r="C29" s="26"/>
      <c r="D29" s="26"/>
      <c r="E29" s="32">
        <f>E31</f>
        <v>0</v>
      </c>
      <c r="F29" s="32">
        <f>F31</f>
        <v>0</v>
      </c>
      <c r="G29" s="32">
        <f>G31</f>
        <v>0</v>
      </c>
      <c r="H29" s="33"/>
    </row>
    <row r="30" spans="1:8" ht="16.5" thickBot="1">
      <c r="A30" s="38" t="s">
        <v>11</v>
      </c>
      <c r="B30" s="26"/>
      <c r="C30" s="26"/>
      <c r="D30" s="26"/>
      <c r="E30" s="32"/>
      <c r="F30" s="32"/>
      <c r="G30" s="32"/>
      <c r="H30" s="33"/>
    </row>
    <row r="31" spans="1:8" ht="16.5" thickBot="1">
      <c r="A31" s="42" t="s">
        <v>23</v>
      </c>
      <c r="B31" s="26">
        <v>1980</v>
      </c>
      <c r="C31" s="26" t="s">
        <v>8</v>
      </c>
      <c r="D31" s="26"/>
      <c r="E31" s="32">
        <f>E32</f>
        <v>0</v>
      </c>
      <c r="F31" s="32">
        <f>F32</f>
        <v>0</v>
      </c>
      <c r="G31" s="32">
        <f>G32</f>
        <v>0</v>
      </c>
      <c r="H31" s="33"/>
    </row>
    <row r="32" spans="1:8" ht="15.75">
      <c r="A32" s="37" t="s">
        <v>24</v>
      </c>
      <c r="B32" s="52">
        <v>1981</v>
      </c>
      <c r="C32" s="52">
        <v>510</v>
      </c>
      <c r="D32" s="52"/>
      <c r="E32" s="54"/>
      <c r="F32" s="54"/>
      <c r="G32" s="54"/>
      <c r="H32" s="52" t="s">
        <v>8</v>
      </c>
    </row>
    <row r="33" spans="1:8" ht="79.5" thickBot="1">
      <c r="A33" s="38" t="s">
        <v>25</v>
      </c>
      <c r="B33" s="53"/>
      <c r="C33" s="53"/>
      <c r="D33" s="53"/>
      <c r="E33" s="55"/>
      <c r="F33" s="55"/>
      <c r="G33" s="55"/>
      <c r="H33" s="53"/>
    </row>
    <row r="34" spans="1:8" ht="16.5" thickBot="1">
      <c r="A34" s="38"/>
      <c r="B34" s="26"/>
      <c r="C34" s="26"/>
      <c r="D34" s="26"/>
      <c r="E34" s="32"/>
      <c r="F34" s="32"/>
      <c r="G34" s="32"/>
      <c r="H34" s="26"/>
    </row>
    <row r="35" spans="1:8" ht="16.5" thickBot="1">
      <c r="A35" s="34" t="s">
        <v>26</v>
      </c>
      <c r="B35" s="26">
        <v>2000</v>
      </c>
      <c r="C35" s="26" t="s">
        <v>8</v>
      </c>
      <c r="D35" s="26">
        <v>200</v>
      </c>
      <c r="E35" s="32">
        <f>E36+E46+E57+E63+E66+E68</f>
        <v>50775335</v>
      </c>
      <c r="F35" s="32">
        <f>F36+F46+F57+F63+F66+F68</f>
        <v>53539335</v>
      </c>
      <c r="G35" s="32">
        <f>G36+G46+G57+G63+G66+G68</f>
        <v>56470335</v>
      </c>
      <c r="H35" s="26"/>
    </row>
    <row r="36" spans="1:8" ht="15.75">
      <c r="A36" s="35" t="s">
        <v>11</v>
      </c>
      <c r="B36" s="52">
        <v>2100</v>
      </c>
      <c r="C36" s="52" t="s">
        <v>8</v>
      </c>
      <c r="D36" s="52"/>
      <c r="E36" s="54">
        <f>E38+E40+E41+E42</f>
        <v>41631600</v>
      </c>
      <c r="F36" s="54">
        <f>F38+F40+F41+F42</f>
        <v>44389000</v>
      </c>
      <c r="G36" s="54">
        <f>G38+G40+G41+G42</f>
        <v>47319300</v>
      </c>
      <c r="H36" s="52" t="s">
        <v>8</v>
      </c>
    </row>
    <row r="37" spans="1:8" ht="16.5" thickBot="1">
      <c r="A37" s="36" t="s">
        <v>27</v>
      </c>
      <c r="B37" s="53"/>
      <c r="C37" s="53"/>
      <c r="D37" s="53"/>
      <c r="E37" s="55"/>
      <c r="F37" s="55"/>
      <c r="G37" s="55"/>
      <c r="H37" s="53"/>
    </row>
    <row r="38" spans="1:8" ht="15.75">
      <c r="A38" s="37" t="s">
        <v>11</v>
      </c>
      <c r="B38" s="52">
        <v>2110</v>
      </c>
      <c r="C38" s="52">
        <v>111</v>
      </c>
      <c r="D38" s="52">
        <v>211</v>
      </c>
      <c r="E38" s="54">
        <f>596500+26012300+2723300+1998800</f>
        <v>31330900</v>
      </c>
      <c r="F38" s="54">
        <f>596500+27920300+2891700+1998800</f>
        <v>33407300</v>
      </c>
      <c r="G38" s="54">
        <f>596500+30079500+2938900+1998800</f>
        <v>35613700</v>
      </c>
      <c r="H38" s="52" t="s">
        <v>8</v>
      </c>
    </row>
    <row r="39" spans="1:8" ht="30.75" thickBot="1">
      <c r="A39" s="43" t="s">
        <v>28</v>
      </c>
      <c r="B39" s="53"/>
      <c r="C39" s="53"/>
      <c r="D39" s="53"/>
      <c r="E39" s="55"/>
      <c r="F39" s="55"/>
      <c r="G39" s="55"/>
      <c r="H39" s="53"/>
    </row>
    <row r="40" spans="1:8" ht="45.75" thickBot="1">
      <c r="A40" s="43" t="s">
        <v>29</v>
      </c>
      <c r="B40" s="26">
        <v>2120</v>
      </c>
      <c r="C40" s="26">
        <v>111</v>
      </c>
      <c r="D40" s="26">
        <v>266</v>
      </c>
      <c r="E40" s="32">
        <f>40800+520000+54300</f>
        <v>615100</v>
      </c>
      <c r="F40" s="32">
        <f>40800+558200+57600</f>
        <v>656600</v>
      </c>
      <c r="G40" s="32">
        <f>40800+601400+58600</f>
        <v>700800</v>
      </c>
      <c r="H40" s="26" t="s">
        <v>8</v>
      </c>
    </row>
    <row r="41" spans="1:8" ht="105.75" thickBot="1">
      <c r="A41" s="43" t="s">
        <v>30</v>
      </c>
      <c r="B41" s="26">
        <v>2130</v>
      </c>
      <c r="C41" s="26">
        <v>113</v>
      </c>
      <c r="D41" s="26">
        <v>296</v>
      </c>
      <c r="E41" s="32">
        <v>54400</v>
      </c>
      <c r="F41" s="32">
        <v>54400</v>
      </c>
      <c r="G41" s="32">
        <v>54400</v>
      </c>
      <c r="H41" s="26" t="s">
        <v>8</v>
      </c>
    </row>
    <row r="42" spans="1:8" ht="95.25" thickBot="1">
      <c r="A42" s="38" t="s">
        <v>31</v>
      </c>
      <c r="B42" s="26">
        <v>2140</v>
      </c>
      <c r="C42" s="26">
        <v>119</v>
      </c>
      <c r="D42" s="26">
        <v>213</v>
      </c>
      <c r="E42" s="32">
        <f>E43+E45</f>
        <v>9631200</v>
      </c>
      <c r="F42" s="32">
        <f>F43+F45</f>
        <v>10270700</v>
      </c>
      <c r="G42" s="32">
        <f>G43+G45</f>
        <v>10950400</v>
      </c>
      <c r="H42" s="26" t="s">
        <v>8</v>
      </c>
    </row>
    <row r="43" spans="1:8" ht="15.75">
      <c r="A43" s="44" t="s">
        <v>11</v>
      </c>
      <c r="B43" s="52">
        <v>2141</v>
      </c>
      <c r="C43" s="52">
        <v>119</v>
      </c>
      <c r="D43" s="52">
        <v>213</v>
      </c>
      <c r="E43" s="54">
        <f>179900+8012600+838700+600000</f>
        <v>9631200</v>
      </c>
      <c r="F43" s="54">
        <f>179900+8600400+890400+600000</f>
        <v>10270700</v>
      </c>
      <c r="G43" s="54">
        <f>179900+9265500+905000+600000</f>
        <v>10950400</v>
      </c>
      <c r="H43" s="52" t="s">
        <v>8</v>
      </c>
    </row>
    <row r="44" spans="1:8" ht="32.25" thickBot="1">
      <c r="A44" s="45" t="s">
        <v>32</v>
      </c>
      <c r="B44" s="53"/>
      <c r="C44" s="53"/>
      <c r="D44" s="53"/>
      <c r="E44" s="55"/>
      <c r="F44" s="55"/>
      <c r="G44" s="55"/>
      <c r="H44" s="53"/>
    </row>
    <row r="45" spans="1:8" ht="32.25" thickBot="1">
      <c r="A45" s="45" t="s">
        <v>33</v>
      </c>
      <c r="B45" s="26">
        <v>2142</v>
      </c>
      <c r="C45" s="26">
        <v>119</v>
      </c>
      <c r="D45" s="26"/>
      <c r="E45" s="32"/>
      <c r="F45" s="32"/>
      <c r="G45" s="32"/>
      <c r="H45" s="26" t="s">
        <v>8</v>
      </c>
    </row>
    <row r="46" spans="1:8" ht="31.5" thickBot="1">
      <c r="A46" s="46" t="s">
        <v>34</v>
      </c>
      <c r="B46" s="26">
        <v>2200</v>
      </c>
      <c r="C46" s="26">
        <v>300</v>
      </c>
      <c r="D46" s="26"/>
      <c r="E46" s="32">
        <f>E47+E54+E55+E56</f>
        <v>143340</v>
      </c>
      <c r="F46" s="32">
        <f>F47+F54+F55+F56</f>
        <v>149940</v>
      </c>
      <c r="G46" s="32">
        <f>G47+G54+G55+G56</f>
        <v>150640</v>
      </c>
      <c r="H46" s="26" t="s">
        <v>8</v>
      </c>
    </row>
    <row r="47" spans="1:8" ht="15.75">
      <c r="A47" s="37" t="s">
        <v>11</v>
      </c>
      <c r="B47" s="52">
        <v>2210</v>
      </c>
      <c r="C47" s="52">
        <v>320</v>
      </c>
      <c r="D47" s="52"/>
      <c r="E47" s="54">
        <f>E49+E51</f>
        <v>143340</v>
      </c>
      <c r="F47" s="54">
        <f>F49+F51</f>
        <v>149940</v>
      </c>
      <c r="G47" s="54">
        <f>G49+G51</f>
        <v>150640</v>
      </c>
      <c r="H47" s="52" t="s">
        <v>8</v>
      </c>
    </row>
    <row r="48" spans="1:8" ht="63.75" thickBot="1">
      <c r="A48" s="38" t="s">
        <v>35</v>
      </c>
      <c r="B48" s="53"/>
      <c r="C48" s="53"/>
      <c r="D48" s="53"/>
      <c r="E48" s="55"/>
      <c r="F48" s="55"/>
      <c r="G48" s="55"/>
      <c r="H48" s="53"/>
    </row>
    <row r="49" spans="1:8" ht="15.75">
      <c r="A49" s="44" t="s">
        <v>24</v>
      </c>
      <c r="B49" s="52">
        <v>2211</v>
      </c>
      <c r="C49" s="52">
        <v>321</v>
      </c>
      <c r="D49" s="52">
        <v>262</v>
      </c>
      <c r="E49" s="54">
        <f>46440+79200</f>
        <v>125640</v>
      </c>
      <c r="F49" s="54">
        <f>46440+85100</f>
        <v>131540</v>
      </c>
      <c r="G49" s="54">
        <f>46440+85100</f>
        <v>131540</v>
      </c>
      <c r="H49" s="52" t="s">
        <v>8</v>
      </c>
    </row>
    <row r="50" spans="1:10" ht="95.25" thickBot="1">
      <c r="A50" s="45" t="s">
        <v>36</v>
      </c>
      <c r="B50" s="53"/>
      <c r="C50" s="53"/>
      <c r="D50" s="53"/>
      <c r="E50" s="55"/>
      <c r="F50" s="55"/>
      <c r="G50" s="55"/>
      <c r="H50" s="53"/>
      <c r="J50" t="s">
        <v>141</v>
      </c>
    </row>
    <row r="51" spans="1:8" ht="31.5">
      <c r="A51" s="47" t="s">
        <v>37</v>
      </c>
      <c r="B51" s="52">
        <v>2212</v>
      </c>
      <c r="C51" s="52">
        <v>323</v>
      </c>
      <c r="D51" s="52">
        <v>263</v>
      </c>
      <c r="E51" s="54">
        <v>17700</v>
      </c>
      <c r="F51" s="54">
        <v>18400</v>
      </c>
      <c r="G51" s="54">
        <v>19100</v>
      </c>
      <c r="H51" s="52"/>
    </row>
    <row r="52" spans="1:8" ht="15.75">
      <c r="A52" s="47" t="s">
        <v>38</v>
      </c>
      <c r="B52" s="62"/>
      <c r="C52" s="62"/>
      <c r="D52" s="62"/>
      <c r="E52" s="63"/>
      <c r="F52" s="63"/>
      <c r="G52" s="63"/>
      <c r="H52" s="62"/>
    </row>
    <row r="53" spans="1:8" ht="16.5" thickBot="1">
      <c r="A53" s="34" t="s">
        <v>39</v>
      </c>
      <c r="B53" s="53"/>
      <c r="C53" s="53"/>
      <c r="D53" s="53"/>
      <c r="E53" s="55"/>
      <c r="F53" s="55"/>
      <c r="G53" s="55"/>
      <c r="H53" s="53"/>
    </row>
    <row r="54" spans="1:8" ht="16.5" thickBot="1">
      <c r="A54" s="38" t="s">
        <v>40</v>
      </c>
      <c r="B54" s="26">
        <v>2220</v>
      </c>
      <c r="C54" s="26">
        <v>340</v>
      </c>
      <c r="D54" s="26"/>
      <c r="E54" s="32"/>
      <c r="F54" s="32"/>
      <c r="G54" s="32"/>
      <c r="H54" s="26" t="s">
        <v>8</v>
      </c>
    </row>
    <row r="55" spans="1:8" ht="16.5" thickBot="1">
      <c r="A55" s="38" t="s">
        <v>41</v>
      </c>
      <c r="B55" s="26">
        <v>2230</v>
      </c>
      <c r="C55" s="26">
        <v>350</v>
      </c>
      <c r="D55" s="26"/>
      <c r="E55" s="32"/>
      <c r="F55" s="32"/>
      <c r="G55" s="32"/>
      <c r="H55" s="26" t="s">
        <v>8</v>
      </c>
    </row>
    <row r="56" spans="1:8" ht="16.5" thickBot="1">
      <c r="A56" s="38" t="s">
        <v>42</v>
      </c>
      <c r="B56" s="26">
        <v>2240</v>
      </c>
      <c r="C56" s="26">
        <v>360</v>
      </c>
      <c r="D56" s="26"/>
      <c r="E56" s="32"/>
      <c r="F56" s="32"/>
      <c r="G56" s="32"/>
      <c r="H56" s="26" t="s">
        <v>8</v>
      </c>
    </row>
    <row r="57" spans="1:8" ht="32.25" thickBot="1">
      <c r="A57" s="36" t="s">
        <v>43</v>
      </c>
      <c r="B57" s="26">
        <v>2300</v>
      </c>
      <c r="C57" s="26">
        <v>850</v>
      </c>
      <c r="D57" s="26">
        <v>291</v>
      </c>
      <c r="E57" s="32">
        <f>E58+E60+E61+E62</f>
        <v>110700</v>
      </c>
      <c r="F57" s="32">
        <f>F58+F60+F61+F62</f>
        <v>110700</v>
      </c>
      <c r="G57" s="32">
        <f>G58+G60+G61+G62</f>
        <v>110700</v>
      </c>
      <c r="H57" s="26" t="s">
        <v>8</v>
      </c>
    </row>
    <row r="58" spans="1:8" ht="15.75">
      <c r="A58" s="37" t="s">
        <v>24</v>
      </c>
      <c r="B58" s="52">
        <v>2310</v>
      </c>
      <c r="C58" s="52">
        <v>851</v>
      </c>
      <c r="D58" s="52">
        <v>291</v>
      </c>
      <c r="E58" s="54">
        <v>67700</v>
      </c>
      <c r="F58" s="54">
        <v>67700</v>
      </c>
      <c r="G58" s="54">
        <v>67700</v>
      </c>
      <c r="H58" s="52" t="s">
        <v>8</v>
      </c>
    </row>
    <row r="59" spans="1:8" ht="48" thickBot="1">
      <c r="A59" s="38" t="s">
        <v>44</v>
      </c>
      <c r="B59" s="53"/>
      <c r="C59" s="53"/>
      <c r="D59" s="53"/>
      <c r="E59" s="55"/>
      <c r="F59" s="55"/>
      <c r="G59" s="55"/>
      <c r="H59" s="53"/>
    </row>
    <row r="60" spans="1:8" ht="16.5" thickBot="1">
      <c r="A60" s="43" t="s">
        <v>45</v>
      </c>
      <c r="B60" s="26">
        <v>2320</v>
      </c>
      <c r="C60" s="26">
        <v>852</v>
      </c>
      <c r="D60" s="26">
        <v>291</v>
      </c>
      <c r="E60" s="32"/>
      <c r="F60" s="32"/>
      <c r="G60" s="32"/>
      <c r="H60" s="26" t="s">
        <v>8</v>
      </c>
    </row>
    <row r="61" spans="1:8" ht="16.5" thickBot="1">
      <c r="A61" s="43" t="s">
        <v>46</v>
      </c>
      <c r="B61" s="26">
        <v>2330</v>
      </c>
      <c r="C61" s="26">
        <v>853</v>
      </c>
      <c r="D61" s="26">
        <v>291</v>
      </c>
      <c r="E61" s="32">
        <v>3000</v>
      </c>
      <c r="F61" s="32">
        <v>3000</v>
      </c>
      <c r="G61" s="32">
        <v>3000</v>
      </c>
      <c r="H61" s="26" t="s">
        <v>8</v>
      </c>
    </row>
    <row r="62" spans="1:8" ht="16.5" thickBot="1">
      <c r="A62" s="43" t="s">
        <v>46</v>
      </c>
      <c r="B62" s="26"/>
      <c r="C62" s="26"/>
      <c r="D62" s="26">
        <v>292</v>
      </c>
      <c r="E62" s="32">
        <v>40000</v>
      </c>
      <c r="F62" s="32">
        <v>40000</v>
      </c>
      <c r="G62" s="32">
        <v>40000</v>
      </c>
      <c r="H62" s="26"/>
    </row>
    <row r="63" spans="1:8" ht="48" thickBot="1">
      <c r="A63" s="36" t="s">
        <v>47</v>
      </c>
      <c r="B63" s="26">
        <v>2400</v>
      </c>
      <c r="C63" s="26" t="s">
        <v>8</v>
      </c>
      <c r="D63" s="26"/>
      <c r="E63" s="32"/>
      <c r="F63" s="32"/>
      <c r="G63" s="32"/>
      <c r="H63" s="26" t="s">
        <v>8</v>
      </c>
    </row>
    <row r="64" spans="1:8" ht="15.75">
      <c r="A64" s="37" t="s">
        <v>24</v>
      </c>
      <c r="B64" s="52">
        <v>2410</v>
      </c>
      <c r="C64" s="52">
        <v>810</v>
      </c>
      <c r="D64" s="52"/>
      <c r="E64" s="54"/>
      <c r="F64" s="54"/>
      <c r="G64" s="54"/>
      <c r="H64" s="52" t="s">
        <v>8</v>
      </c>
    </row>
    <row r="65" spans="1:8" ht="142.5" thickBot="1">
      <c r="A65" s="38" t="s">
        <v>48</v>
      </c>
      <c r="B65" s="53"/>
      <c r="C65" s="53"/>
      <c r="D65" s="53"/>
      <c r="E65" s="55"/>
      <c r="F65" s="55"/>
      <c r="G65" s="55"/>
      <c r="H65" s="53"/>
    </row>
    <row r="66" spans="1:8" ht="48" thickBot="1">
      <c r="A66" s="36" t="s">
        <v>49</v>
      </c>
      <c r="B66" s="26">
        <v>2500</v>
      </c>
      <c r="C66" s="26" t="s">
        <v>8</v>
      </c>
      <c r="D66" s="26"/>
      <c r="E66" s="32"/>
      <c r="F66" s="32"/>
      <c r="G66" s="32"/>
      <c r="H66" s="26" t="s">
        <v>8</v>
      </c>
    </row>
    <row r="67" spans="1:8" ht="63.75" thickBot="1">
      <c r="A67" s="38" t="s">
        <v>50</v>
      </c>
      <c r="B67" s="26">
        <v>2520</v>
      </c>
      <c r="C67" s="26">
        <v>831</v>
      </c>
      <c r="D67" s="26"/>
      <c r="E67" s="32"/>
      <c r="F67" s="32"/>
      <c r="G67" s="32"/>
      <c r="H67" s="26" t="s">
        <v>8</v>
      </c>
    </row>
    <row r="68" spans="1:8" ht="26.25" thickBot="1">
      <c r="A68" s="42" t="s">
        <v>51</v>
      </c>
      <c r="B68" s="26">
        <v>2600</v>
      </c>
      <c r="C68" s="26" t="s">
        <v>8</v>
      </c>
      <c r="D68" s="26"/>
      <c r="E68" s="32">
        <f>E69+E71+E72+E73+E98</f>
        <v>8889695</v>
      </c>
      <c r="F68" s="32">
        <f>F69+F71+F72+F73+F98</f>
        <v>8889695</v>
      </c>
      <c r="G68" s="32">
        <f>G69+G71+G72+G73+G98</f>
        <v>8889695</v>
      </c>
      <c r="H68" s="26"/>
    </row>
    <row r="69" spans="1:8" ht="15.75">
      <c r="A69" s="37" t="s">
        <v>11</v>
      </c>
      <c r="B69" s="52">
        <v>2610</v>
      </c>
      <c r="C69" s="52">
        <v>241</v>
      </c>
      <c r="D69" s="52"/>
      <c r="E69" s="54"/>
      <c r="F69" s="54"/>
      <c r="G69" s="54"/>
      <c r="H69" s="52"/>
    </row>
    <row r="70" spans="1:8" ht="63.75" thickBot="1">
      <c r="A70" s="38" t="s">
        <v>52</v>
      </c>
      <c r="B70" s="53"/>
      <c r="C70" s="53"/>
      <c r="D70" s="53"/>
      <c r="E70" s="55"/>
      <c r="F70" s="55"/>
      <c r="G70" s="55"/>
      <c r="H70" s="53"/>
    </row>
    <row r="71" spans="1:8" ht="79.5" thickBot="1">
      <c r="A71" s="38" t="s">
        <v>53</v>
      </c>
      <c r="B71" s="26">
        <v>2620</v>
      </c>
      <c r="C71" s="26">
        <v>242</v>
      </c>
      <c r="D71" s="26"/>
      <c r="E71" s="32"/>
      <c r="F71" s="32"/>
      <c r="G71" s="32"/>
      <c r="H71" s="26"/>
    </row>
    <row r="72" spans="1:8" ht="79.5" thickBot="1">
      <c r="A72" s="38" t="s">
        <v>54</v>
      </c>
      <c r="B72" s="26">
        <v>2630</v>
      </c>
      <c r="C72" s="26">
        <v>243</v>
      </c>
      <c r="D72" s="26"/>
      <c r="E72" s="32"/>
      <c r="F72" s="32"/>
      <c r="G72" s="32"/>
      <c r="H72" s="26"/>
    </row>
    <row r="73" spans="1:8" ht="32.25" thickBot="1">
      <c r="A73" s="38" t="s">
        <v>55</v>
      </c>
      <c r="B73" s="26">
        <v>2640</v>
      </c>
      <c r="C73" s="26">
        <v>244</v>
      </c>
      <c r="D73" s="26"/>
      <c r="E73" s="32">
        <f>E76+E77+E83+E89+E94+E75+E95+E96+E97</f>
        <v>8889695</v>
      </c>
      <c r="F73" s="32">
        <f>F76+F77+F83+F89+F94+F75+F95+F96+F97</f>
        <v>8889695</v>
      </c>
      <c r="G73" s="32">
        <f>G76+G77+G83+G89+G94+G75+G95+G96+G97</f>
        <v>8889695</v>
      </c>
      <c r="H73" s="26"/>
    </row>
    <row r="74" spans="1:8" ht="16.5" thickBot="1">
      <c r="A74" s="45" t="s">
        <v>24</v>
      </c>
      <c r="B74" s="26"/>
      <c r="C74" s="26"/>
      <c r="D74" s="26"/>
      <c r="E74" s="32"/>
      <c r="F74" s="32"/>
      <c r="G74" s="32"/>
      <c r="H74" s="26"/>
    </row>
    <row r="75" spans="1:8" ht="16.5" thickBot="1">
      <c r="A75" s="45" t="s">
        <v>146</v>
      </c>
      <c r="B75" s="26"/>
      <c r="C75" s="26"/>
      <c r="D75" s="26">
        <v>221</v>
      </c>
      <c r="E75" s="32">
        <v>39900</v>
      </c>
      <c r="F75" s="32">
        <v>39900</v>
      </c>
      <c r="G75" s="32">
        <v>39900</v>
      </c>
      <c r="H75" s="26"/>
    </row>
    <row r="76" spans="1:8" ht="16.5" thickBot="1">
      <c r="A76" s="38" t="s">
        <v>127</v>
      </c>
      <c r="B76" s="26"/>
      <c r="C76" s="26"/>
      <c r="D76" s="26">
        <v>222</v>
      </c>
      <c r="E76" s="32"/>
      <c r="F76" s="32"/>
      <c r="G76" s="32"/>
      <c r="H76" s="26"/>
    </row>
    <row r="77" spans="1:8" ht="16.5" thickBot="1">
      <c r="A77" s="38" t="s">
        <v>121</v>
      </c>
      <c r="B77" s="26"/>
      <c r="C77" s="26"/>
      <c r="D77" s="26">
        <v>223</v>
      </c>
      <c r="E77" s="32">
        <f>E78+E79+E80+E81+E82</f>
        <v>4210500</v>
      </c>
      <c r="F77" s="32">
        <f>F78+F79+F80+F81+F82</f>
        <v>4210500</v>
      </c>
      <c r="G77" s="32">
        <f>G78+G79+G80+G81+G82</f>
        <v>4210500</v>
      </c>
      <c r="H77" s="26"/>
    </row>
    <row r="78" spans="1:8" ht="16.5" thickBot="1">
      <c r="A78" s="38" t="s">
        <v>122</v>
      </c>
      <c r="B78" s="26"/>
      <c r="C78" s="26"/>
      <c r="D78" s="26" t="s">
        <v>116</v>
      </c>
      <c r="E78" s="32">
        <f>2981300+177100</f>
        <v>3158400</v>
      </c>
      <c r="F78" s="32">
        <f>2981300+177100</f>
        <v>3158400</v>
      </c>
      <c r="G78" s="32">
        <f>2981300+177100</f>
        <v>3158400</v>
      </c>
      <c r="H78" s="26"/>
    </row>
    <row r="79" spans="1:8" ht="32.25" thickBot="1">
      <c r="A79" s="38" t="s">
        <v>123</v>
      </c>
      <c r="B79" s="26"/>
      <c r="C79" s="26"/>
      <c r="D79" s="26" t="s">
        <v>117</v>
      </c>
      <c r="E79" s="32"/>
      <c r="F79" s="32"/>
      <c r="G79" s="32"/>
      <c r="H79" s="26"/>
    </row>
    <row r="80" spans="1:8" ht="32.25" thickBot="1">
      <c r="A80" s="38" t="s">
        <v>124</v>
      </c>
      <c r="B80" s="26"/>
      <c r="C80" s="26"/>
      <c r="D80" s="26" t="s">
        <v>118</v>
      </c>
      <c r="E80" s="32">
        <f>75000+31400</f>
        <v>106400</v>
      </c>
      <c r="F80" s="32">
        <f>75000+31400</f>
        <v>106400</v>
      </c>
      <c r="G80" s="32">
        <f>75000+31400</f>
        <v>106400</v>
      </c>
      <c r="H80" s="26"/>
    </row>
    <row r="81" spans="1:8" ht="32.25" thickBot="1">
      <c r="A81" s="38" t="s">
        <v>125</v>
      </c>
      <c r="B81" s="26"/>
      <c r="C81" s="26"/>
      <c r="D81" s="26" t="s">
        <v>119</v>
      </c>
      <c r="E81" s="32">
        <f>750000+74300</f>
        <v>824300</v>
      </c>
      <c r="F81" s="32">
        <f>750000+74300</f>
        <v>824300</v>
      </c>
      <c r="G81" s="32">
        <f>750000+74300</f>
        <v>824300</v>
      </c>
      <c r="H81" s="26"/>
    </row>
    <row r="82" spans="1:8" ht="16.5" thickBot="1">
      <c r="A82" s="38" t="s">
        <v>126</v>
      </c>
      <c r="B82" s="26"/>
      <c r="C82" s="26"/>
      <c r="D82" s="26" t="s">
        <v>120</v>
      </c>
      <c r="E82" s="32">
        <f>90000+31400</f>
        <v>121400</v>
      </c>
      <c r="F82" s="32">
        <f>90000+31400</f>
        <v>121400</v>
      </c>
      <c r="G82" s="32">
        <f>90000+31400</f>
        <v>121400</v>
      </c>
      <c r="H82" s="26"/>
    </row>
    <row r="83" spans="1:8" ht="32.25" thickBot="1">
      <c r="A83" s="38" t="s">
        <v>128</v>
      </c>
      <c r="B83" s="26"/>
      <c r="C83" s="26"/>
      <c r="D83" s="26">
        <v>225</v>
      </c>
      <c r="E83" s="32">
        <f>E84+E86+E88+E85+E87</f>
        <v>1452331</v>
      </c>
      <c r="F83" s="32">
        <f>F84+F86+F88+F87</f>
        <v>1452331</v>
      </c>
      <c r="G83" s="32">
        <f>G84+G86+G88+G85+G87</f>
        <v>1452331</v>
      </c>
      <c r="H83" s="26"/>
    </row>
    <row r="84" spans="1:8" ht="32.25" thickBot="1">
      <c r="A84" s="38" t="s">
        <v>129</v>
      </c>
      <c r="B84" s="26"/>
      <c r="C84" s="26"/>
      <c r="D84" s="26" t="s">
        <v>130</v>
      </c>
      <c r="E84" s="32">
        <f>803700+39900</f>
        <v>843600</v>
      </c>
      <c r="F84" s="32">
        <f>803700+39900+F85</f>
        <v>963600</v>
      </c>
      <c r="G84" s="32">
        <f>803700+39900</f>
        <v>843600</v>
      </c>
      <c r="H84" s="26"/>
    </row>
    <row r="85" spans="1:8" ht="16.5" thickBot="1">
      <c r="A85" s="38" t="s">
        <v>147</v>
      </c>
      <c r="B85" s="26"/>
      <c r="C85" s="26"/>
      <c r="D85" s="26" t="s">
        <v>148</v>
      </c>
      <c r="E85" s="32">
        <v>120000</v>
      </c>
      <c r="F85" s="32">
        <v>120000</v>
      </c>
      <c r="G85" s="32">
        <v>120000</v>
      </c>
      <c r="H85" s="26"/>
    </row>
    <row r="86" spans="1:10" ht="16.5" thickBot="1">
      <c r="A86" s="38" t="s">
        <v>139</v>
      </c>
      <c r="B86" s="26"/>
      <c r="C86" s="26"/>
      <c r="D86" s="26" t="s">
        <v>138</v>
      </c>
      <c r="E86" s="32">
        <f>149465+7866</f>
        <v>157331</v>
      </c>
      <c r="F86" s="32">
        <v>157331</v>
      </c>
      <c r="G86" s="32">
        <v>157331</v>
      </c>
      <c r="H86" s="26"/>
      <c r="J86" t="s">
        <v>145</v>
      </c>
    </row>
    <row r="87" spans="1:8" ht="32.25" thickBot="1">
      <c r="A87" s="38" t="s">
        <v>149</v>
      </c>
      <c r="B87" s="26"/>
      <c r="C87" s="26"/>
      <c r="D87" s="26" t="s">
        <v>150</v>
      </c>
      <c r="E87" s="32">
        <v>40000</v>
      </c>
      <c r="F87" s="32">
        <v>40000</v>
      </c>
      <c r="G87" s="32">
        <v>40000</v>
      </c>
      <c r="H87" s="26"/>
    </row>
    <row r="88" spans="1:8" ht="32.25" thickBot="1">
      <c r="A88" s="38" t="s">
        <v>131</v>
      </c>
      <c r="B88" s="26"/>
      <c r="C88" s="26"/>
      <c r="D88" s="26" t="s">
        <v>132</v>
      </c>
      <c r="E88" s="32">
        <f>91600+199800</f>
        <v>291400</v>
      </c>
      <c r="F88" s="32">
        <f>91600+199800</f>
        <v>291400</v>
      </c>
      <c r="G88" s="32">
        <f>91600+199800</f>
        <v>291400</v>
      </c>
      <c r="H88" s="26"/>
    </row>
    <row r="89" spans="1:8" ht="16.5" thickBot="1">
      <c r="A89" s="38" t="s">
        <v>133</v>
      </c>
      <c r="B89" s="26"/>
      <c r="C89" s="26"/>
      <c r="D89" s="26">
        <v>226</v>
      </c>
      <c r="E89" s="32">
        <f>E90+E91+E92+E93</f>
        <v>1168664</v>
      </c>
      <c r="F89" s="32">
        <f>F90+F91+F92+F93</f>
        <v>1168664</v>
      </c>
      <c r="G89" s="32">
        <f>G90+G91+G92+G93</f>
        <v>1168664</v>
      </c>
      <c r="H89" s="26"/>
    </row>
    <row r="90" spans="1:8" ht="32.25" thickBot="1">
      <c r="A90" s="38" t="s">
        <v>134</v>
      </c>
      <c r="B90" s="26"/>
      <c r="C90" s="26"/>
      <c r="D90" s="26" t="s">
        <v>135</v>
      </c>
      <c r="E90" s="32">
        <f>167200+291564+5160+12040</f>
        <v>475964</v>
      </c>
      <c r="F90" s="32">
        <f>458764+5160+12040</f>
        <v>475964</v>
      </c>
      <c r="G90" s="32">
        <f>458764+5160+12040</f>
        <v>475964</v>
      </c>
      <c r="H90" s="26"/>
    </row>
    <row r="91" spans="1:8" ht="16.5" thickBot="1">
      <c r="A91" s="38" t="s">
        <v>136</v>
      </c>
      <c r="B91" s="26"/>
      <c r="C91" s="26"/>
      <c r="D91" s="26" t="s">
        <v>137</v>
      </c>
      <c r="E91" s="32">
        <f>412800+76000</f>
        <v>488800</v>
      </c>
      <c r="F91" s="32">
        <f>412800+76000</f>
        <v>488800</v>
      </c>
      <c r="G91" s="32">
        <f>412800+76000</f>
        <v>488800</v>
      </c>
      <c r="H91" s="26"/>
    </row>
    <row r="92" spans="1:8" ht="48" thickBot="1">
      <c r="A92" s="38" t="s">
        <v>156</v>
      </c>
      <c r="B92" s="26"/>
      <c r="C92" s="26"/>
      <c r="D92" s="26" t="s">
        <v>151</v>
      </c>
      <c r="E92" s="32">
        <v>7900</v>
      </c>
      <c r="F92" s="32">
        <v>7900</v>
      </c>
      <c r="G92" s="32">
        <v>7900</v>
      </c>
      <c r="H92" s="26"/>
    </row>
    <row r="93" spans="1:8" ht="16.5" thickBot="1">
      <c r="A93" s="38" t="s">
        <v>157</v>
      </c>
      <c r="B93" s="26"/>
      <c r="C93" s="26"/>
      <c r="D93" s="26" t="s">
        <v>152</v>
      </c>
      <c r="E93" s="32">
        <v>196000</v>
      </c>
      <c r="F93" s="32">
        <v>196000</v>
      </c>
      <c r="G93" s="32">
        <v>196000</v>
      </c>
      <c r="H93" s="26"/>
    </row>
    <row r="94" spans="1:10" ht="48" thickBot="1">
      <c r="A94" s="38" t="s">
        <v>140</v>
      </c>
      <c r="B94" s="26"/>
      <c r="C94" s="26"/>
      <c r="D94" s="33">
        <v>312</v>
      </c>
      <c r="E94" s="48">
        <f>1677000+221500</f>
        <v>1898500</v>
      </c>
      <c r="F94" s="48">
        <f>1677000+221500</f>
        <v>1898500</v>
      </c>
      <c r="G94" s="48">
        <f>1677000+221500</f>
        <v>1898500</v>
      </c>
      <c r="H94" s="26"/>
      <c r="J94" t="s">
        <v>144</v>
      </c>
    </row>
    <row r="95" spans="1:8" ht="32.25" thickBot="1">
      <c r="A95" s="38" t="s">
        <v>153</v>
      </c>
      <c r="B95" s="26"/>
      <c r="C95" s="26"/>
      <c r="D95" s="33">
        <v>344</v>
      </c>
      <c r="E95" s="48">
        <v>40000</v>
      </c>
      <c r="F95" s="48">
        <v>40000</v>
      </c>
      <c r="G95" s="48">
        <v>40000</v>
      </c>
      <c r="H95" s="26"/>
    </row>
    <row r="96" spans="1:8" ht="48" thickBot="1">
      <c r="A96" s="38" t="s">
        <v>154</v>
      </c>
      <c r="B96" s="26"/>
      <c r="C96" s="26"/>
      <c r="D96" s="33">
        <v>346</v>
      </c>
      <c r="E96" s="48">
        <v>44800</v>
      </c>
      <c r="F96" s="48">
        <v>44800</v>
      </c>
      <c r="G96" s="48">
        <v>44800</v>
      </c>
      <c r="H96" s="26"/>
    </row>
    <row r="97" spans="1:8" ht="63.75" thickBot="1">
      <c r="A97" s="38" t="s">
        <v>155</v>
      </c>
      <c r="B97" s="26"/>
      <c r="C97" s="26"/>
      <c r="D97" s="33">
        <v>349</v>
      </c>
      <c r="E97" s="48">
        <v>35000</v>
      </c>
      <c r="F97" s="48">
        <v>35000</v>
      </c>
      <c r="G97" s="48">
        <v>35000</v>
      </c>
      <c r="H97" s="26"/>
    </row>
    <row r="98" spans="1:8" ht="63.75" thickBot="1">
      <c r="A98" s="38" t="s">
        <v>56</v>
      </c>
      <c r="B98" s="26">
        <v>2650</v>
      </c>
      <c r="C98" s="26">
        <v>400</v>
      </c>
      <c r="D98" s="26"/>
      <c r="E98" s="32">
        <f>E99+E101</f>
        <v>0</v>
      </c>
      <c r="F98" s="32">
        <f>F99+F101</f>
        <v>0</v>
      </c>
      <c r="G98" s="32">
        <f>G99+G101</f>
        <v>0</v>
      </c>
      <c r="H98" s="26"/>
    </row>
    <row r="99" spans="1:8" ht="15.75">
      <c r="A99" s="44" t="s">
        <v>11</v>
      </c>
      <c r="B99" s="52">
        <v>2651</v>
      </c>
      <c r="C99" s="52">
        <v>406</v>
      </c>
      <c r="D99" s="52"/>
      <c r="E99" s="54"/>
      <c r="F99" s="54"/>
      <c r="G99" s="54"/>
      <c r="H99" s="52"/>
    </row>
    <row r="100" spans="1:8" ht="63.75" thickBot="1">
      <c r="A100" s="45" t="s">
        <v>57</v>
      </c>
      <c r="B100" s="53"/>
      <c r="C100" s="53"/>
      <c r="D100" s="53"/>
      <c r="E100" s="55"/>
      <c r="F100" s="55"/>
      <c r="G100" s="55"/>
      <c r="H100" s="53"/>
    </row>
    <row r="101" spans="1:8" ht="79.5" thickBot="1">
      <c r="A101" s="45" t="s">
        <v>58</v>
      </c>
      <c r="B101" s="26">
        <v>2652</v>
      </c>
      <c r="C101" s="26">
        <v>407</v>
      </c>
      <c r="D101" s="26"/>
      <c r="E101" s="32"/>
      <c r="F101" s="32"/>
      <c r="G101" s="32"/>
      <c r="H101" s="26"/>
    </row>
    <row r="102" spans="1:8" ht="26.25" thickBot="1">
      <c r="A102" s="30" t="s">
        <v>59</v>
      </c>
      <c r="B102" s="26">
        <v>3000</v>
      </c>
      <c r="C102" s="26">
        <v>100</v>
      </c>
      <c r="D102" s="26"/>
      <c r="E102" s="32"/>
      <c r="F102" s="32"/>
      <c r="G102" s="32"/>
      <c r="H102" s="26" t="s">
        <v>8</v>
      </c>
    </row>
    <row r="103" spans="1:8" ht="15.75">
      <c r="A103" s="37" t="s">
        <v>11</v>
      </c>
      <c r="B103" s="52">
        <v>3010</v>
      </c>
      <c r="C103" s="52"/>
      <c r="D103" s="52"/>
      <c r="E103" s="54"/>
      <c r="F103" s="54"/>
      <c r="G103" s="54"/>
      <c r="H103" s="52" t="s">
        <v>8</v>
      </c>
    </row>
    <row r="104" spans="1:8" ht="13.5" thickBot="1">
      <c r="A104" s="49" t="s">
        <v>60</v>
      </c>
      <c r="B104" s="53"/>
      <c r="C104" s="53"/>
      <c r="D104" s="53"/>
      <c r="E104" s="55"/>
      <c r="F104" s="55"/>
      <c r="G104" s="55"/>
      <c r="H104" s="53"/>
    </row>
    <row r="105" spans="1:8" ht="26.25" thickBot="1">
      <c r="A105" s="49" t="s">
        <v>61</v>
      </c>
      <c r="B105" s="26">
        <v>3020</v>
      </c>
      <c r="C105" s="26"/>
      <c r="D105" s="26"/>
      <c r="E105" s="32"/>
      <c r="F105" s="32"/>
      <c r="G105" s="32"/>
      <c r="H105" s="26" t="s">
        <v>8</v>
      </c>
    </row>
    <row r="106" spans="1:8" ht="26.25" thickBot="1">
      <c r="A106" s="49" t="s">
        <v>62</v>
      </c>
      <c r="B106" s="26">
        <v>3030</v>
      </c>
      <c r="C106" s="26"/>
      <c r="D106" s="26"/>
      <c r="E106" s="32"/>
      <c r="F106" s="32"/>
      <c r="G106" s="32"/>
      <c r="H106" s="26" t="s">
        <v>8</v>
      </c>
    </row>
    <row r="107" spans="1:8" ht="16.5" thickBot="1">
      <c r="A107" s="30" t="s">
        <v>63</v>
      </c>
      <c r="B107" s="26">
        <v>4000</v>
      </c>
      <c r="C107" s="26" t="s">
        <v>8</v>
      </c>
      <c r="D107" s="26"/>
      <c r="E107" s="32"/>
      <c r="F107" s="32"/>
      <c r="G107" s="32"/>
      <c r="H107" s="26" t="s">
        <v>8</v>
      </c>
    </row>
    <row r="108" spans="1:8" ht="15.75">
      <c r="A108" s="37" t="s">
        <v>24</v>
      </c>
      <c r="B108" s="52">
        <v>4010</v>
      </c>
      <c r="C108" s="52" t="s">
        <v>65</v>
      </c>
      <c r="D108" s="52"/>
      <c r="E108" s="54"/>
      <c r="F108" s="54"/>
      <c r="G108" s="54"/>
      <c r="H108" s="52" t="s">
        <v>8</v>
      </c>
    </row>
    <row r="109" spans="1:8" ht="32.25" thickBot="1">
      <c r="A109" s="38" t="s">
        <v>64</v>
      </c>
      <c r="B109" s="53"/>
      <c r="C109" s="53"/>
      <c r="D109" s="53"/>
      <c r="E109" s="55"/>
      <c r="F109" s="55"/>
      <c r="G109" s="55"/>
      <c r="H109" s="53"/>
    </row>
    <row r="110" ht="15.75">
      <c r="A110" s="50"/>
    </row>
    <row r="111" ht="15.75">
      <c r="A111" s="51"/>
    </row>
    <row r="112" ht="15.75">
      <c r="A112" s="51"/>
    </row>
  </sheetData>
  <sheetProtection/>
  <mergeCells count="118">
    <mergeCell ref="H103:H104"/>
    <mergeCell ref="H108:H109"/>
    <mergeCell ref="H58:H59"/>
    <mergeCell ref="H64:H65"/>
    <mergeCell ref="F38:F39"/>
    <mergeCell ref="G38:G39"/>
    <mergeCell ref="H69:H70"/>
    <mergeCell ref="H99:H100"/>
    <mergeCell ref="F47:F48"/>
    <mergeCell ref="G47:G48"/>
    <mergeCell ref="F43:F44"/>
    <mergeCell ref="G43:G44"/>
    <mergeCell ref="H36:H37"/>
    <mergeCell ref="H38:H39"/>
    <mergeCell ref="H43:H44"/>
    <mergeCell ref="H47:H48"/>
    <mergeCell ref="F36:F37"/>
    <mergeCell ref="G36:G37"/>
    <mergeCell ref="H49:H50"/>
    <mergeCell ref="H51:H53"/>
    <mergeCell ref="F51:F53"/>
    <mergeCell ref="G51:G53"/>
    <mergeCell ref="F49:F50"/>
    <mergeCell ref="G49:G50"/>
    <mergeCell ref="H12:H13"/>
    <mergeCell ref="C16:C17"/>
    <mergeCell ref="D16:D17"/>
    <mergeCell ref="H16:H17"/>
    <mergeCell ref="H26:H27"/>
    <mergeCell ref="H32:H33"/>
    <mergeCell ref="F32:F33"/>
    <mergeCell ref="G32:G33"/>
    <mergeCell ref="D6:D7"/>
    <mergeCell ref="C12:C13"/>
    <mergeCell ref="D12:D13"/>
    <mergeCell ref="E12:E13"/>
    <mergeCell ref="F12:F13"/>
    <mergeCell ref="G12:G13"/>
    <mergeCell ref="B108:B109"/>
    <mergeCell ref="C108:C109"/>
    <mergeCell ref="D108:D109"/>
    <mergeCell ref="E108:E109"/>
    <mergeCell ref="F99:F100"/>
    <mergeCell ref="G99:G100"/>
    <mergeCell ref="B103:B104"/>
    <mergeCell ref="C103:C104"/>
    <mergeCell ref="D103:D104"/>
    <mergeCell ref="E103:E104"/>
    <mergeCell ref="F108:F109"/>
    <mergeCell ref="G108:G109"/>
    <mergeCell ref="F103:F104"/>
    <mergeCell ref="G103:G104"/>
    <mergeCell ref="D69:D70"/>
    <mergeCell ref="E69:E70"/>
    <mergeCell ref="D99:D100"/>
    <mergeCell ref="E99:E100"/>
    <mergeCell ref="B99:B100"/>
    <mergeCell ref="C99:C100"/>
    <mergeCell ref="B69:B70"/>
    <mergeCell ref="C69:C70"/>
    <mergeCell ref="F69:F70"/>
    <mergeCell ref="G69:G70"/>
    <mergeCell ref="B58:B59"/>
    <mergeCell ref="C58:C59"/>
    <mergeCell ref="D51:D53"/>
    <mergeCell ref="E51:E53"/>
    <mergeCell ref="F64:F65"/>
    <mergeCell ref="G64:G65"/>
    <mergeCell ref="B64:B65"/>
    <mergeCell ref="C64:C65"/>
    <mergeCell ref="D64:D65"/>
    <mergeCell ref="E64:E65"/>
    <mergeCell ref="F58:F59"/>
    <mergeCell ref="G58:G59"/>
    <mergeCell ref="D58:D59"/>
    <mergeCell ref="E58:E59"/>
    <mergeCell ref="B49:B50"/>
    <mergeCell ref="C49:C50"/>
    <mergeCell ref="D49:D50"/>
    <mergeCell ref="E49:E50"/>
    <mergeCell ref="B51:B53"/>
    <mergeCell ref="C51:C53"/>
    <mergeCell ref="B47:B48"/>
    <mergeCell ref="C47:C48"/>
    <mergeCell ref="D47:D48"/>
    <mergeCell ref="E47:E48"/>
    <mergeCell ref="B43:B44"/>
    <mergeCell ref="C43:C44"/>
    <mergeCell ref="D43:D44"/>
    <mergeCell ref="E43:E44"/>
    <mergeCell ref="B38:B39"/>
    <mergeCell ref="C38:C39"/>
    <mergeCell ref="B36:B37"/>
    <mergeCell ref="C36:C37"/>
    <mergeCell ref="D36:D37"/>
    <mergeCell ref="E36:E37"/>
    <mergeCell ref="D38:D39"/>
    <mergeCell ref="E38:E39"/>
    <mergeCell ref="B32:B33"/>
    <mergeCell ref="C32:C33"/>
    <mergeCell ref="D32:D33"/>
    <mergeCell ref="E32:E33"/>
    <mergeCell ref="F26:F27"/>
    <mergeCell ref="G26:G27"/>
    <mergeCell ref="B26:B27"/>
    <mergeCell ref="C26:C27"/>
    <mergeCell ref="D26:D27"/>
    <mergeCell ref="E26:E27"/>
    <mergeCell ref="B12:B13"/>
    <mergeCell ref="B16:B17"/>
    <mergeCell ref="E16:E17"/>
    <mergeCell ref="A4:L4"/>
    <mergeCell ref="E6:H6"/>
    <mergeCell ref="A6:A7"/>
    <mergeCell ref="B6:B7"/>
    <mergeCell ref="C6:C7"/>
    <mergeCell ref="F16:F17"/>
    <mergeCell ref="G16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SheetLayoutView="85" zoomScalePageLayoutView="0" workbookViewId="0" topLeftCell="A34">
      <selection activeCell="A55" sqref="A55:H55"/>
    </sheetView>
  </sheetViews>
  <sheetFormatPr defaultColWidth="9.140625" defaultRowHeight="12.75"/>
  <cols>
    <col min="1" max="1" width="11.140625" style="0" customWidth="1"/>
    <col min="2" max="2" width="39.28125" style="11" customWidth="1"/>
    <col min="3" max="3" width="9.7109375" style="11" customWidth="1"/>
    <col min="4" max="4" width="13.8515625" style="11" customWidth="1"/>
    <col min="5" max="5" width="16.57421875" style="0" customWidth="1"/>
    <col min="6" max="6" width="15.8515625" style="0" customWidth="1"/>
    <col min="7" max="7" width="16.421875" style="0" customWidth="1"/>
    <col min="8" max="8" width="14.8515625" style="0" customWidth="1"/>
  </cols>
  <sheetData>
    <row r="1" ht="15.75">
      <c r="A1" s="5"/>
    </row>
    <row r="2" spans="1:8" ht="12.75">
      <c r="A2" s="78" t="s">
        <v>66</v>
      </c>
      <c r="B2" s="78"/>
      <c r="C2" s="78"/>
      <c r="D2" s="78"/>
      <c r="E2" s="78"/>
      <c r="F2" s="78"/>
      <c r="G2" s="78"/>
      <c r="H2" s="78"/>
    </row>
    <row r="3" ht="15.75">
      <c r="A3" s="5"/>
    </row>
    <row r="4" ht="16.5" thickBot="1">
      <c r="A4" s="5"/>
    </row>
    <row r="5" spans="1:8" ht="70.5" customHeight="1" thickBot="1">
      <c r="A5" s="79" t="s">
        <v>67</v>
      </c>
      <c r="B5" s="70" t="s">
        <v>1</v>
      </c>
      <c r="C5" s="70" t="s">
        <v>68</v>
      </c>
      <c r="D5" s="70" t="s">
        <v>69</v>
      </c>
      <c r="E5" s="81" t="s">
        <v>5</v>
      </c>
      <c r="F5" s="82"/>
      <c r="G5" s="82"/>
      <c r="H5" s="83"/>
    </row>
    <row r="6" spans="1:8" ht="63.75" thickBot="1">
      <c r="A6" s="80"/>
      <c r="B6" s="71"/>
      <c r="C6" s="71"/>
      <c r="D6" s="71"/>
      <c r="E6" s="10" t="s">
        <v>113</v>
      </c>
      <c r="F6" s="10" t="s">
        <v>114</v>
      </c>
      <c r="G6" s="10" t="s">
        <v>115</v>
      </c>
      <c r="H6" s="2" t="s">
        <v>6</v>
      </c>
    </row>
    <row r="7" spans="1:8" ht="13.5" thickBot="1">
      <c r="A7" s="6">
        <v>1</v>
      </c>
      <c r="B7" s="12">
        <v>2</v>
      </c>
      <c r="C7" s="12">
        <v>3</v>
      </c>
      <c r="D7" s="12">
        <v>4</v>
      </c>
      <c r="E7" s="1">
        <v>5</v>
      </c>
      <c r="F7" s="1">
        <v>6</v>
      </c>
      <c r="G7" s="1">
        <v>7</v>
      </c>
      <c r="H7" s="1">
        <v>8</v>
      </c>
    </row>
    <row r="8" spans="1:8" ht="26.25" thickBot="1">
      <c r="A8" s="4">
        <v>1</v>
      </c>
      <c r="B8" s="13" t="s">
        <v>70</v>
      </c>
      <c r="C8" s="10">
        <v>26000</v>
      </c>
      <c r="D8" s="10" t="s">
        <v>8</v>
      </c>
      <c r="E8" s="19">
        <v>8889695</v>
      </c>
      <c r="F8" s="19">
        <v>8889695</v>
      </c>
      <c r="G8" s="19">
        <v>8889695</v>
      </c>
      <c r="H8" s="3"/>
    </row>
    <row r="9" spans="1:8" ht="15.75">
      <c r="A9" s="68" t="s">
        <v>71</v>
      </c>
      <c r="B9" s="14" t="s">
        <v>11</v>
      </c>
      <c r="C9" s="70">
        <v>26100</v>
      </c>
      <c r="D9" s="70" t="s">
        <v>8</v>
      </c>
      <c r="E9" s="72"/>
      <c r="F9" s="72"/>
      <c r="G9" s="72"/>
      <c r="H9" s="74"/>
    </row>
    <row r="10" spans="1:8" ht="274.5" customHeight="1" thickBot="1">
      <c r="A10" s="69"/>
      <c r="B10" s="10" t="s">
        <v>72</v>
      </c>
      <c r="C10" s="71"/>
      <c r="D10" s="71"/>
      <c r="E10" s="73"/>
      <c r="F10" s="73"/>
      <c r="G10" s="73"/>
      <c r="H10" s="75"/>
    </row>
    <row r="11" spans="1:8" ht="95.25" thickBot="1">
      <c r="A11" s="4" t="s">
        <v>73</v>
      </c>
      <c r="B11" s="10" t="s">
        <v>74</v>
      </c>
      <c r="C11" s="10">
        <v>26200</v>
      </c>
      <c r="D11" s="10" t="s">
        <v>8</v>
      </c>
      <c r="E11" s="19"/>
      <c r="F11" s="19"/>
      <c r="G11" s="19"/>
      <c r="H11" s="3"/>
    </row>
    <row r="12" spans="1:8" ht="95.25" thickBot="1">
      <c r="A12" s="4" t="s">
        <v>75</v>
      </c>
      <c r="B12" s="10" t="s">
        <v>76</v>
      </c>
      <c r="C12" s="10">
        <v>26300</v>
      </c>
      <c r="D12" s="10" t="s">
        <v>8</v>
      </c>
      <c r="E12" s="19"/>
      <c r="F12" s="19"/>
      <c r="G12" s="19"/>
      <c r="H12" s="3"/>
    </row>
    <row r="13" spans="1:8" ht="95.25" thickBot="1">
      <c r="A13" s="4" t="s">
        <v>77</v>
      </c>
      <c r="B13" s="10" t="s">
        <v>78</v>
      </c>
      <c r="C13" s="10">
        <v>26400</v>
      </c>
      <c r="D13" s="10" t="s">
        <v>8</v>
      </c>
      <c r="E13" s="19">
        <f>E14+E19+E23+E24+E28</f>
        <v>7514695</v>
      </c>
      <c r="F13" s="19">
        <f>F14+F19+F23+F24+F28</f>
        <v>7514695</v>
      </c>
      <c r="G13" s="19">
        <f>G14+G19+G23+G24+G28</f>
        <v>7514695</v>
      </c>
      <c r="H13" s="3"/>
    </row>
    <row r="14" spans="1:8" ht="15.75">
      <c r="A14" s="76">
        <v>36982</v>
      </c>
      <c r="B14" s="14" t="s">
        <v>11</v>
      </c>
      <c r="C14" s="70">
        <v>26410</v>
      </c>
      <c r="D14" s="70" t="s">
        <v>8</v>
      </c>
      <c r="E14" s="72">
        <f>E16+E18</f>
        <v>7357364</v>
      </c>
      <c r="F14" s="72">
        <f>F16+F18</f>
        <v>7357364</v>
      </c>
      <c r="G14" s="72">
        <f>G16+G18</f>
        <v>7357364</v>
      </c>
      <c r="H14" s="74"/>
    </row>
    <row r="15" spans="1:8" ht="48" customHeight="1" thickBot="1">
      <c r="A15" s="77"/>
      <c r="B15" s="10" t="s">
        <v>79</v>
      </c>
      <c r="C15" s="71"/>
      <c r="D15" s="71"/>
      <c r="E15" s="73"/>
      <c r="F15" s="73"/>
      <c r="G15" s="73"/>
      <c r="H15" s="75"/>
    </row>
    <row r="16" spans="1:8" ht="15.75">
      <c r="A16" s="68" t="s">
        <v>80</v>
      </c>
      <c r="B16" s="14" t="s">
        <v>11</v>
      </c>
      <c r="C16" s="70">
        <v>26411</v>
      </c>
      <c r="D16" s="70" t="s">
        <v>8</v>
      </c>
      <c r="E16" s="72">
        <f>7514695-E20</f>
        <v>7357364</v>
      </c>
      <c r="F16" s="72">
        <f>7514695-F20</f>
        <v>7357364</v>
      </c>
      <c r="G16" s="72">
        <f>7514695-G20</f>
        <v>7357364</v>
      </c>
      <c r="H16" s="74"/>
    </row>
    <row r="17" spans="1:8" ht="26.25" thickBot="1">
      <c r="A17" s="69"/>
      <c r="B17" s="13" t="s">
        <v>81</v>
      </c>
      <c r="C17" s="71"/>
      <c r="D17" s="71"/>
      <c r="E17" s="73"/>
      <c r="F17" s="73"/>
      <c r="G17" s="73"/>
      <c r="H17" s="75"/>
    </row>
    <row r="18" spans="1:8" ht="32.25" thickBot="1">
      <c r="A18" s="4" t="s">
        <v>82</v>
      </c>
      <c r="B18" s="10" t="s">
        <v>83</v>
      </c>
      <c r="C18" s="10">
        <v>26412</v>
      </c>
      <c r="D18" s="10" t="s">
        <v>8</v>
      </c>
      <c r="E18" s="19"/>
      <c r="F18" s="19"/>
      <c r="G18" s="19"/>
      <c r="H18" s="3"/>
    </row>
    <row r="19" spans="1:8" ht="48" thickBot="1">
      <c r="A19" s="4" t="s">
        <v>84</v>
      </c>
      <c r="B19" s="10" t="s">
        <v>85</v>
      </c>
      <c r="C19" s="10">
        <v>26420</v>
      </c>
      <c r="D19" s="10" t="s">
        <v>8</v>
      </c>
      <c r="E19" s="19">
        <f>E20+E22</f>
        <v>157331</v>
      </c>
      <c r="F19" s="19">
        <f>F20+F22</f>
        <v>157331</v>
      </c>
      <c r="G19" s="19">
        <f>G20+G22</f>
        <v>157331</v>
      </c>
      <c r="H19" s="3"/>
    </row>
    <row r="20" spans="1:8" ht="15.75">
      <c r="A20" s="68" t="s">
        <v>86</v>
      </c>
      <c r="B20" s="14" t="s">
        <v>11</v>
      </c>
      <c r="C20" s="70">
        <v>26421</v>
      </c>
      <c r="D20" s="70" t="s">
        <v>8</v>
      </c>
      <c r="E20" s="72">
        <f>149465+7866</f>
        <v>157331</v>
      </c>
      <c r="F20" s="72">
        <v>157331</v>
      </c>
      <c r="G20" s="72">
        <v>157331</v>
      </c>
      <c r="H20" s="74"/>
    </row>
    <row r="21" spans="1:8" ht="26.25" thickBot="1">
      <c r="A21" s="69"/>
      <c r="B21" s="13" t="s">
        <v>87</v>
      </c>
      <c r="C21" s="71"/>
      <c r="D21" s="71"/>
      <c r="E21" s="73"/>
      <c r="F21" s="73"/>
      <c r="G21" s="73"/>
      <c r="H21" s="75"/>
    </row>
    <row r="22" spans="1:8" ht="32.25" thickBot="1">
      <c r="A22" s="4" t="s">
        <v>88</v>
      </c>
      <c r="B22" s="10" t="s">
        <v>89</v>
      </c>
      <c r="C22" s="10">
        <v>26422</v>
      </c>
      <c r="D22" s="10" t="s">
        <v>8</v>
      </c>
      <c r="E22" s="19"/>
      <c r="F22" s="19"/>
      <c r="G22" s="19"/>
      <c r="H22" s="3"/>
    </row>
    <row r="23" spans="1:8" ht="39" thickBot="1">
      <c r="A23" s="4" t="s">
        <v>90</v>
      </c>
      <c r="B23" s="13" t="s">
        <v>91</v>
      </c>
      <c r="C23" s="10">
        <v>26430</v>
      </c>
      <c r="D23" s="10" t="s">
        <v>8</v>
      </c>
      <c r="E23" s="19"/>
      <c r="F23" s="19"/>
      <c r="G23" s="19"/>
      <c r="H23" s="3"/>
    </row>
    <row r="24" spans="1:8" ht="32.25" thickBot="1">
      <c r="A24" s="4" t="s">
        <v>92</v>
      </c>
      <c r="B24" s="10" t="s">
        <v>93</v>
      </c>
      <c r="C24" s="10">
        <v>26440</v>
      </c>
      <c r="D24" s="10" t="s">
        <v>8</v>
      </c>
      <c r="E24" s="19">
        <f>E25+E27</f>
        <v>0</v>
      </c>
      <c r="F24" s="19">
        <f>F25+F27</f>
        <v>0</v>
      </c>
      <c r="G24" s="19">
        <f>G25+G27</f>
        <v>0</v>
      </c>
      <c r="H24" s="3"/>
    </row>
    <row r="25" spans="1:8" ht="15.75">
      <c r="A25" s="68" t="s">
        <v>94</v>
      </c>
      <c r="B25" s="14" t="s">
        <v>11</v>
      </c>
      <c r="C25" s="70">
        <v>26441</v>
      </c>
      <c r="D25" s="70" t="s">
        <v>8</v>
      </c>
      <c r="E25" s="72"/>
      <c r="F25" s="72"/>
      <c r="G25" s="72"/>
      <c r="H25" s="74"/>
    </row>
    <row r="26" spans="1:8" ht="26.25" thickBot="1">
      <c r="A26" s="69"/>
      <c r="B26" s="13" t="s">
        <v>95</v>
      </c>
      <c r="C26" s="71"/>
      <c r="D26" s="71"/>
      <c r="E26" s="73"/>
      <c r="F26" s="73"/>
      <c r="G26" s="73"/>
      <c r="H26" s="75"/>
    </row>
    <row r="27" spans="1:8" ht="32.25" thickBot="1">
      <c r="A27" s="4" t="s">
        <v>96</v>
      </c>
      <c r="B27" s="10" t="s">
        <v>97</v>
      </c>
      <c r="C27" s="10">
        <v>26442</v>
      </c>
      <c r="D27" s="10" t="s">
        <v>8</v>
      </c>
      <c r="E27" s="19"/>
      <c r="F27" s="19"/>
      <c r="G27" s="19"/>
      <c r="H27" s="3"/>
    </row>
    <row r="28" spans="1:8" ht="32.25" thickBot="1">
      <c r="A28" s="4" t="s">
        <v>98</v>
      </c>
      <c r="B28" s="10" t="s">
        <v>99</v>
      </c>
      <c r="C28" s="10">
        <v>26450</v>
      </c>
      <c r="D28" s="10" t="s">
        <v>8</v>
      </c>
      <c r="E28" s="19">
        <f>E29+E31</f>
        <v>0</v>
      </c>
      <c r="F28" s="19">
        <f>F29+F31</f>
        <v>0</v>
      </c>
      <c r="G28" s="19">
        <f>G29+G31</f>
        <v>0</v>
      </c>
      <c r="H28" s="3"/>
    </row>
    <row r="29" spans="1:8" ht="15.75">
      <c r="A29" s="68" t="s">
        <v>100</v>
      </c>
      <c r="B29" s="14" t="s">
        <v>11</v>
      </c>
      <c r="C29" s="70">
        <v>26451</v>
      </c>
      <c r="D29" s="70" t="s">
        <v>8</v>
      </c>
      <c r="E29" s="72"/>
      <c r="F29" s="72"/>
      <c r="G29" s="72"/>
      <c r="H29" s="74"/>
    </row>
    <row r="30" spans="1:8" ht="26.25" thickBot="1">
      <c r="A30" s="69"/>
      <c r="B30" s="13" t="s">
        <v>87</v>
      </c>
      <c r="C30" s="71"/>
      <c r="D30" s="71"/>
      <c r="E30" s="73"/>
      <c r="F30" s="73"/>
      <c r="G30" s="73"/>
      <c r="H30" s="75"/>
    </row>
    <row r="31" spans="1:8" ht="26.25" thickBot="1">
      <c r="A31" s="4" t="s">
        <v>101</v>
      </c>
      <c r="B31" s="13" t="s">
        <v>102</v>
      </c>
      <c r="C31" s="10">
        <v>26452</v>
      </c>
      <c r="D31" s="10" t="s">
        <v>8</v>
      </c>
      <c r="E31" s="19"/>
      <c r="F31" s="19"/>
      <c r="G31" s="19"/>
      <c r="H31" s="3"/>
    </row>
    <row r="32" spans="1:8" ht="79.5" thickBot="1">
      <c r="A32" s="4" t="s">
        <v>103</v>
      </c>
      <c r="B32" s="10" t="s">
        <v>104</v>
      </c>
      <c r="C32" s="10">
        <v>26500</v>
      </c>
      <c r="D32" s="10" t="s">
        <v>8</v>
      </c>
      <c r="E32" s="19">
        <f>E33</f>
        <v>7514695</v>
      </c>
      <c r="F32" s="19">
        <f>F33</f>
        <v>7514695</v>
      </c>
      <c r="G32" s="19">
        <f>G33</f>
        <v>7514695</v>
      </c>
      <c r="H32" s="3"/>
    </row>
    <row r="33" spans="1:8" ht="16.5" thickBot="1">
      <c r="A33" s="7"/>
      <c r="B33" s="14" t="s">
        <v>105</v>
      </c>
      <c r="C33" s="10">
        <v>26510</v>
      </c>
      <c r="D33" s="10"/>
      <c r="E33" s="20">
        <v>7514695</v>
      </c>
      <c r="F33" s="20">
        <v>7514695</v>
      </c>
      <c r="G33" s="20">
        <v>7514695</v>
      </c>
      <c r="H33" s="2"/>
    </row>
    <row r="34" spans="1:8" ht="16.5" thickBot="1">
      <c r="A34" s="7"/>
      <c r="B34" s="15"/>
      <c r="C34" s="10"/>
      <c r="D34" s="10"/>
      <c r="E34" s="20"/>
      <c r="F34" s="20"/>
      <c r="G34" s="20"/>
      <c r="H34" s="2"/>
    </row>
    <row r="35" spans="1:8" ht="64.5" thickBot="1">
      <c r="A35" s="4" t="s">
        <v>106</v>
      </c>
      <c r="B35" s="16" t="s">
        <v>107</v>
      </c>
      <c r="C35" s="10">
        <v>26600</v>
      </c>
      <c r="D35" s="10" t="s">
        <v>8</v>
      </c>
      <c r="E35" s="19">
        <f>E36</f>
        <v>0</v>
      </c>
      <c r="F35" s="19">
        <f>F36</f>
        <v>0</v>
      </c>
      <c r="G35" s="19">
        <f>G36</f>
        <v>0</v>
      </c>
      <c r="H35" s="3"/>
    </row>
    <row r="36" spans="1:8" ht="16.5" thickBot="1">
      <c r="A36" s="7"/>
      <c r="B36" s="10" t="s">
        <v>105</v>
      </c>
      <c r="C36" s="10">
        <v>26610</v>
      </c>
      <c r="D36" s="10"/>
      <c r="E36" s="20"/>
      <c r="F36" s="20"/>
      <c r="G36" s="20"/>
      <c r="H36" s="2"/>
    </row>
    <row r="37" spans="1:8" ht="16.5" thickBot="1">
      <c r="A37" s="7"/>
      <c r="B37" s="10"/>
      <c r="C37" s="10"/>
      <c r="D37" s="10"/>
      <c r="E37" s="20"/>
      <c r="F37" s="20"/>
      <c r="G37" s="20"/>
      <c r="H37" s="2"/>
    </row>
    <row r="38" ht="15.75">
      <c r="A38" s="8"/>
    </row>
    <row r="39" spans="1:8" ht="25.5" customHeight="1">
      <c r="A39" s="21" t="s">
        <v>173</v>
      </c>
      <c r="B39" s="21"/>
      <c r="C39" s="21"/>
      <c r="D39" s="21"/>
      <c r="E39" s="21" t="s">
        <v>158</v>
      </c>
      <c r="F39" s="21"/>
      <c r="G39" s="67" t="s">
        <v>172</v>
      </c>
      <c r="H39" s="67"/>
    </row>
    <row r="40" spans="1:8" ht="15.75">
      <c r="A40" s="66" t="s">
        <v>159</v>
      </c>
      <c r="B40" s="66"/>
      <c r="C40" s="21"/>
      <c r="D40" s="21"/>
      <c r="E40" s="21" t="s">
        <v>160</v>
      </c>
      <c r="F40" s="21"/>
      <c r="G40" s="67" t="s">
        <v>161</v>
      </c>
      <c r="H40" s="67"/>
    </row>
    <row r="41" spans="1:8" ht="15.75">
      <c r="A41" s="21"/>
      <c r="B41" s="22"/>
      <c r="C41" s="22"/>
      <c r="D41" s="21"/>
      <c r="E41" s="21"/>
      <c r="F41" s="21"/>
      <c r="G41" s="22"/>
      <c r="H41" s="22"/>
    </row>
    <row r="42" spans="1:8" ht="21.75" customHeight="1">
      <c r="A42" s="21" t="s">
        <v>162</v>
      </c>
      <c r="B42" s="21"/>
      <c r="C42" s="67" t="s">
        <v>163</v>
      </c>
      <c r="D42" s="67"/>
      <c r="E42" s="67"/>
      <c r="F42" s="21"/>
      <c r="G42" s="21" t="s">
        <v>164</v>
      </c>
      <c r="H42" s="21"/>
    </row>
    <row r="43" spans="1:8" ht="21.75" customHeight="1">
      <c r="A43" s="21"/>
      <c r="B43" s="21" t="s">
        <v>165</v>
      </c>
      <c r="C43" s="67" t="s">
        <v>166</v>
      </c>
      <c r="D43" s="67"/>
      <c r="E43" s="67"/>
      <c r="F43" s="21"/>
      <c r="G43" s="21" t="s">
        <v>167</v>
      </c>
      <c r="H43" s="21"/>
    </row>
    <row r="44" spans="1:12" s="11" customFormat="1" ht="15.75">
      <c r="A44" s="66"/>
      <c r="B44" s="66"/>
      <c r="C44" s="66"/>
      <c r="D44" s="66"/>
      <c r="E44" s="66"/>
      <c r="F44" s="66"/>
      <c r="G44" s="66"/>
      <c r="H44" s="66"/>
      <c r="I44"/>
      <c r="J44"/>
      <c r="K44"/>
      <c r="L44"/>
    </row>
    <row r="45" spans="1:12" s="11" customFormat="1" ht="15.75">
      <c r="A45" s="17" t="s">
        <v>168</v>
      </c>
      <c r="B45" s="18"/>
      <c r="C45" s="18"/>
      <c r="D45" s="18"/>
      <c r="E45" s="18"/>
      <c r="F45" s="18"/>
      <c r="G45" s="18"/>
      <c r="H45" s="18"/>
      <c r="I45"/>
      <c r="J45"/>
      <c r="K45"/>
      <c r="L45"/>
    </row>
    <row r="46" spans="1:12" s="11" customFormat="1" ht="15.75">
      <c r="A46" s="8"/>
      <c r="E46"/>
      <c r="F46"/>
      <c r="G46"/>
      <c r="H46"/>
      <c r="I46"/>
      <c r="J46"/>
      <c r="K46"/>
      <c r="L46"/>
    </row>
    <row r="47" spans="1:12" s="11" customFormat="1" ht="15.75">
      <c r="A47" s="66" t="s">
        <v>110</v>
      </c>
      <c r="B47" s="66"/>
      <c r="C47" s="66"/>
      <c r="D47" s="66"/>
      <c r="E47" s="66"/>
      <c r="F47" s="66"/>
      <c r="G47" s="66"/>
      <c r="H47" s="66"/>
      <c r="I47"/>
      <c r="J47"/>
      <c r="K47"/>
      <c r="L47"/>
    </row>
    <row r="48" spans="1:12" s="11" customFormat="1" ht="15.75">
      <c r="A48" s="66" t="s">
        <v>169</v>
      </c>
      <c r="B48" s="66"/>
      <c r="C48" s="66"/>
      <c r="D48" s="66"/>
      <c r="E48" s="66"/>
      <c r="F48" s="66"/>
      <c r="G48" s="66"/>
      <c r="H48" s="66"/>
      <c r="I48"/>
      <c r="J48"/>
      <c r="K48"/>
      <c r="L48"/>
    </row>
    <row r="49" spans="1:12" s="11" customFormat="1" ht="15.75">
      <c r="A49" s="66" t="s">
        <v>111</v>
      </c>
      <c r="B49" s="66"/>
      <c r="C49" s="66"/>
      <c r="D49" s="66"/>
      <c r="E49" s="66"/>
      <c r="F49" s="66"/>
      <c r="G49" s="66"/>
      <c r="H49" s="66"/>
      <c r="I49"/>
      <c r="J49"/>
      <c r="K49"/>
      <c r="L49"/>
    </row>
    <row r="50" spans="1:12" s="11" customFormat="1" ht="15.75">
      <c r="A50" s="17"/>
      <c r="B50" s="17"/>
      <c r="C50" s="17"/>
      <c r="D50" s="17"/>
      <c r="E50" s="17"/>
      <c r="F50" s="17"/>
      <c r="G50" s="17"/>
      <c r="H50" s="17"/>
      <c r="I50"/>
      <c r="J50"/>
      <c r="K50"/>
      <c r="L50"/>
    </row>
    <row r="51" spans="1:12" s="11" customFormat="1" ht="15.75">
      <c r="A51" s="66" t="s">
        <v>170</v>
      </c>
      <c r="B51" s="66"/>
      <c r="C51" s="66"/>
      <c r="D51" s="66"/>
      <c r="E51" s="66"/>
      <c r="F51" s="66"/>
      <c r="G51" s="66"/>
      <c r="H51" s="66"/>
      <c r="I51"/>
      <c r="J51"/>
      <c r="K51"/>
      <c r="L51"/>
    </row>
    <row r="52" spans="1:12" s="11" customFormat="1" ht="15.75">
      <c r="A52" s="66" t="s">
        <v>171</v>
      </c>
      <c r="B52" s="66"/>
      <c r="C52" s="66"/>
      <c r="D52" s="66"/>
      <c r="E52" s="66"/>
      <c r="F52" s="66"/>
      <c r="G52" s="66"/>
      <c r="H52" s="66"/>
      <c r="I52"/>
      <c r="J52"/>
      <c r="K52"/>
      <c r="L52"/>
    </row>
    <row r="53" spans="1:12" s="11" customFormat="1" ht="15.75">
      <c r="A53" s="66"/>
      <c r="B53" s="66"/>
      <c r="C53" s="66"/>
      <c r="D53" s="66"/>
      <c r="E53" s="66"/>
      <c r="F53" s="66"/>
      <c r="G53" s="66"/>
      <c r="H53" s="66"/>
      <c r="I53"/>
      <c r="J53"/>
      <c r="K53"/>
      <c r="L53"/>
    </row>
    <row r="54" spans="1:12" s="11" customFormat="1" ht="15.75">
      <c r="A54" s="66"/>
      <c r="B54" s="66"/>
      <c r="C54" s="66"/>
      <c r="D54" s="66"/>
      <c r="E54" s="66"/>
      <c r="F54" s="66"/>
      <c r="G54" s="66"/>
      <c r="H54" s="66"/>
      <c r="I54"/>
      <c r="J54"/>
      <c r="K54"/>
      <c r="L54"/>
    </row>
    <row r="55" spans="1:12" s="11" customFormat="1" ht="15.75">
      <c r="A55" s="66"/>
      <c r="B55" s="66"/>
      <c r="C55" s="66"/>
      <c r="D55" s="66"/>
      <c r="E55" s="66"/>
      <c r="F55" s="66"/>
      <c r="G55" s="66"/>
      <c r="H55" s="66"/>
      <c r="I55"/>
      <c r="J55"/>
      <c r="K55"/>
      <c r="L55"/>
    </row>
    <row r="56" spans="1:8" ht="15.75">
      <c r="A56" s="66" t="s">
        <v>112</v>
      </c>
      <c r="B56" s="66"/>
      <c r="C56" s="66"/>
      <c r="D56" s="66"/>
      <c r="E56" s="66"/>
      <c r="F56" s="66"/>
      <c r="G56" s="66"/>
      <c r="H56" s="66"/>
    </row>
  </sheetData>
  <sheetProtection/>
  <mergeCells count="63">
    <mergeCell ref="H25:H26"/>
    <mergeCell ref="A9:A10"/>
    <mergeCell ref="C9:C10"/>
    <mergeCell ref="H9:H10"/>
    <mergeCell ref="H14:H15"/>
    <mergeCell ref="D9:D10"/>
    <mergeCell ref="E9:E10"/>
    <mergeCell ref="F9:F10"/>
    <mergeCell ref="G16:G17"/>
    <mergeCell ref="F20:F21"/>
    <mergeCell ref="H16:H17"/>
    <mergeCell ref="H20:H21"/>
    <mergeCell ref="E14:E15"/>
    <mergeCell ref="F14:F15"/>
    <mergeCell ref="F16:F17"/>
    <mergeCell ref="E20:E21"/>
    <mergeCell ref="G14:G15"/>
    <mergeCell ref="G20:G21"/>
    <mergeCell ref="G25:G26"/>
    <mergeCell ref="F29:F30"/>
    <mergeCell ref="A2:H2"/>
    <mergeCell ref="A5:A6"/>
    <mergeCell ref="B5:B6"/>
    <mergeCell ref="C5:C6"/>
    <mergeCell ref="D5:D6"/>
    <mergeCell ref="E5:H5"/>
    <mergeCell ref="G29:G30"/>
    <mergeCell ref="A16:A17"/>
    <mergeCell ref="G9:G10"/>
    <mergeCell ref="A14:A15"/>
    <mergeCell ref="C14:C15"/>
    <mergeCell ref="D14:D15"/>
    <mergeCell ref="A20:A21"/>
    <mergeCell ref="C20:C21"/>
    <mergeCell ref="C16:C17"/>
    <mergeCell ref="G39:H39"/>
    <mergeCell ref="A40:B40"/>
    <mergeCell ref="G40:H40"/>
    <mergeCell ref="D16:D17"/>
    <mergeCell ref="E16:E17"/>
    <mergeCell ref="D29:D30"/>
    <mergeCell ref="E29:E30"/>
    <mergeCell ref="D20:D21"/>
    <mergeCell ref="F25:F26"/>
    <mergeCell ref="H29:H30"/>
    <mergeCell ref="A29:A30"/>
    <mergeCell ref="C29:C30"/>
    <mergeCell ref="A25:A26"/>
    <mergeCell ref="C25:C26"/>
    <mergeCell ref="D25:D26"/>
    <mergeCell ref="E25:E26"/>
    <mergeCell ref="A44:H44"/>
    <mergeCell ref="A48:H48"/>
    <mergeCell ref="A47:H47"/>
    <mergeCell ref="A54:H54"/>
    <mergeCell ref="C42:E42"/>
    <mergeCell ref="C43:E43"/>
    <mergeCell ref="A56:H56"/>
    <mergeCell ref="A55:H55"/>
    <mergeCell ref="A49:H49"/>
    <mergeCell ref="A51:H51"/>
    <mergeCell ref="A52:H52"/>
    <mergeCell ref="A53:H53"/>
  </mergeCell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2020-01-22T06:50:33Z</cp:lastPrinted>
  <dcterms:created xsi:type="dcterms:W3CDTF">1996-10-08T23:32:33Z</dcterms:created>
  <dcterms:modified xsi:type="dcterms:W3CDTF">2020-02-19T11:08:58Z</dcterms:modified>
  <cp:category/>
  <cp:version/>
  <cp:contentType/>
  <cp:contentStatus/>
</cp:coreProperties>
</file>